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90" windowHeight="7320" tabRatio="911" activeTab="0"/>
  </bookViews>
  <sheets>
    <sheet name="Kế hoạch lao động" sheetId="1" r:id="rId1"/>
    <sheet name="KH SDV 2023" sheetId="2" r:id="rId2"/>
    <sheet name="KH DT 2024" sheetId="3" r:id="rId3"/>
    <sheet name="KHCP 2024" sheetId="4" r:id="rId4"/>
    <sheet name="KHTC 2024" sheetId="5" r:id="rId5"/>
    <sheet name="Phân phối các Quỹ 2024" sheetId="6" r:id="rId6"/>
    <sheet name="KH nguồn vốn CSH 2024" sheetId="7" r:id="rId7"/>
    <sheet name="KH nguồn vốn CSH 2022 CHI TIET" sheetId="8" state="hidden" r:id="rId8"/>
  </sheets>
  <definedNames>
    <definedName name="_xlnm.Print_Area" localSheetId="0">'Kế hoạch lao động'!$A$1:$M$11</definedName>
    <definedName name="_xlnm.Print_Area" localSheetId="2">'KH DT 2024'!$A$1:$H$13</definedName>
    <definedName name="_xlnm.Print_Area" localSheetId="6">'KH nguồn vốn CSH 2024'!$A$1:$I$14</definedName>
    <definedName name="_xlnm.Print_Area" localSheetId="1">'KH SDV 2023'!$A$1:$G$35</definedName>
    <definedName name="_xlnm.Print_Area" localSheetId="3">'KHCP 2024'!$A$1:$I$74</definedName>
    <definedName name="_xlnm.Print_Area" localSheetId="4">'KHTC 2024'!$A$1:$F$34</definedName>
    <definedName name="_xlnm.Print_Area" localSheetId="5">'Phân phối các Quỹ 2024'!$A$1:$F$34</definedName>
    <definedName name="_xlnm.Print_Titles" localSheetId="7">'KH nguồn vốn CSH 2022 CHI TIET'!$6:$6</definedName>
    <definedName name="_xlnm.Print_Titles" localSheetId="6">'KH nguồn vốn CSH 2024'!$5:$5</definedName>
    <definedName name="_xlnm.Print_Titles" localSheetId="1">'KH SDV 2023'!$4:$5</definedName>
    <definedName name="_xlnm.Print_Titles" localSheetId="3">'KHCP 2024'!$4:$5</definedName>
    <definedName name="_xlnm.Print_Titles" localSheetId="4">'KHTC 2024'!$4:$5</definedName>
    <definedName name="_xlnm.Print_Titles" localSheetId="5">'Phân phối các Quỹ 2024'!$4:$5</definedName>
  </definedNames>
  <calcPr fullCalcOnLoad="1"/>
</workbook>
</file>

<file path=xl/comments1.xml><?xml version="1.0" encoding="utf-8"?>
<comments xmlns="http://schemas.openxmlformats.org/spreadsheetml/2006/main">
  <authors>
    <author>Author</author>
  </authors>
  <commentList>
    <comment ref="G8" authorId="0">
      <text>
        <r>
          <rPr>
            <b/>
            <sz val="9"/>
            <rFont val="Tahoma"/>
            <family val="2"/>
          </rPr>
          <t>Author:</t>
        </r>
        <r>
          <rPr>
            <sz val="9"/>
            <rFont val="Tahoma"/>
            <family val="2"/>
          </rPr>
          <t xml:space="preserve">
Thùy, Huyên</t>
        </r>
      </text>
    </comment>
    <comment ref="G9" authorId="0">
      <text>
        <r>
          <rPr>
            <b/>
            <sz val="9"/>
            <rFont val="Tahoma"/>
            <family val="2"/>
          </rPr>
          <t>Author:</t>
        </r>
        <r>
          <rPr>
            <sz val="9"/>
            <rFont val="Tahoma"/>
            <family val="2"/>
          </rPr>
          <t xml:space="preserve">
Đào</t>
        </r>
      </text>
    </comment>
    <comment ref="I9" authorId="0">
      <text>
        <r>
          <rPr>
            <b/>
            <sz val="9"/>
            <rFont val="Tahoma"/>
            <family val="2"/>
          </rPr>
          <t>Author:</t>
        </r>
        <r>
          <rPr>
            <sz val="9"/>
            <rFont val="Tahoma"/>
            <family val="2"/>
          </rPr>
          <t xml:space="preserve">
Lương nghỉ, Thùy, Huyên sang NQL</t>
        </r>
      </text>
    </comment>
  </commentList>
</comments>
</file>

<file path=xl/sharedStrings.xml><?xml version="1.0" encoding="utf-8"?>
<sst xmlns="http://schemas.openxmlformats.org/spreadsheetml/2006/main" count="380" uniqueCount="266">
  <si>
    <t>Đơn vị tính: Đồng</t>
  </si>
  <si>
    <t xml:space="preserve"> STT</t>
  </si>
  <si>
    <t xml:space="preserve">   NỘI DUNG </t>
  </si>
  <si>
    <t>A</t>
  </si>
  <si>
    <t>I</t>
  </si>
  <si>
    <t>Thu lãi cho vay</t>
  </si>
  <si>
    <t>II</t>
  </si>
  <si>
    <t>III</t>
  </si>
  <si>
    <t>Thu nhập khác</t>
  </si>
  <si>
    <t>Chi trả lãi và phí nghiệp vụ phát sinh đối với các khoản vốn huy động</t>
  </si>
  <si>
    <t>Chi phí liên quan đến hoạt động cho vay, đầu tư trực tiếp, góp vốn thành lập doanh nghiệp</t>
  </si>
  <si>
    <t>Chi phí liên quan đến hoạt động uỷ thác và nhận uỷ thác</t>
  </si>
  <si>
    <t>Chi phí cho hoạt động tổ chức huy động vốn cho NSĐP theo uỷ quyền của UBND tỉnh</t>
  </si>
  <si>
    <t>Chi phí dịch vụ, hoa hồng môi giới theo quy định hiện hành</t>
  </si>
  <si>
    <t>Chi mua bảo hiểm rủi ro nghiệp vụ và các loại bảo hiểm nghiệp vụ khác theo quy định của pháp luật</t>
  </si>
  <si>
    <t>Chi bù đắp tổn thất tài sản theo quy định</t>
  </si>
  <si>
    <t>Các chi phí hoạt động nghiệp vụ khác</t>
  </si>
  <si>
    <t>a</t>
  </si>
  <si>
    <t>Trích khấu hao TSCĐ</t>
  </si>
  <si>
    <t>-</t>
  </si>
  <si>
    <t>+</t>
  </si>
  <si>
    <t>b</t>
  </si>
  <si>
    <t>c</t>
  </si>
  <si>
    <t>d</t>
  </si>
  <si>
    <t>Bảo dưỡng, sửa chữa thường xuyên xe ô tô</t>
  </si>
  <si>
    <t>Chi phí bảo hiểm tài sản sản theo quy định</t>
  </si>
  <si>
    <t>f</t>
  </si>
  <si>
    <t>g</t>
  </si>
  <si>
    <t>Chi phí bằng tiền khác</t>
  </si>
  <si>
    <t>Chi phí kiểm tra, kiểm toán</t>
  </si>
  <si>
    <t>Chi đào tạo, tập huấn nghiệp vụ, chi NCKH, nghiên cứu đổi mới CN, nâng cao năng lực quản lý; học tập chuyên môn</t>
  </si>
  <si>
    <t>Chi phí phòng cháy chữa cháy, quốc phòng an ninh, bảo vệ môi trường</t>
  </si>
  <si>
    <t xml:space="preserve">Chi phí khác bằng tiền </t>
  </si>
  <si>
    <t>Chi phí khác</t>
  </si>
  <si>
    <t>Lợi nhuận khác</t>
  </si>
  <si>
    <t xml:space="preserve">                                                                                                 Tuyên Quang, ngày  10  tháng  11 năm 2011</t>
  </si>
  <si>
    <t xml:space="preserve">       NGƯỜI LẬP                                                                                             GIÁM ĐỐC</t>
  </si>
  <si>
    <t xml:space="preserve"> Nguyễn Thị Hải Yến                                                                                   Triệu Quang Huy</t>
  </si>
  <si>
    <t>Các khoản chi phí phát sinh thực tế bằng tiền</t>
  </si>
  <si>
    <t>Chi phí chưa bao gồm chi phí tiếp khách</t>
  </si>
  <si>
    <t>+ Chi phí phát sinh</t>
  </si>
  <si>
    <t>- Chi phí khấu hao</t>
  </si>
  <si>
    <t>- Chi phí công cụ dụng cụ phân bổ</t>
  </si>
  <si>
    <t>- Chi phí dự phòng</t>
  </si>
  <si>
    <t>+Còn lại</t>
  </si>
  <si>
    <t>+ Hàng quý</t>
  </si>
  <si>
    <t>UBND TỈNH TUYÊN QUANG</t>
  </si>
  <si>
    <t>QUỸ ĐẦU TƯ PHÁT TRIỂN</t>
  </si>
  <si>
    <t>STT</t>
  </si>
  <si>
    <t>Tổng doanh thu</t>
  </si>
  <si>
    <t>Tổng chi phí</t>
  </si>
  <si>
    <t>h</t>
  </si>
  <si>
    <t>Doanh thu hoạt động nghiệp vụ</t>
  </si>
  <si>
    <t>Chi phí hoạt động nghiệp vụ</t>
  </si>
  <si>
    <t>Chi phí hoạt động tài chính</t>
  </si>
  <si>
    <t>Thuế TNDN phải nộp</t>
  </si>
  <si>
    <t xml:space="preserve">Thuế TNDN tính trên thu nhập khác </t>
  </si>
  <si>
    <t>Phát sinh tăng</t>
  </si>
  <si>
    <t>Phát sinh giảm</t>
  </si>
  <si>
    <t>Số dư cuối kỳ</t>
  </si>
  <si>
    <t xml:space="preserve">Vốn điều lệ </t>
  </si>
  <si>
    <t>Vốn điều lệ được cấp bổ sung</t>
  </si>
  <si>
    <t>Lợi nhuận chưa phân phối cuối kỳ</t>
  </si>
  <si>
    <t>Quý I</t>
  </si>
  <si>
    <t>Quý II</t>
  </si>
  <si>
    <t>Quý III</t>
  </si>
  <si>
    <t>Quý IV</t>
  </si>
  <si>
    <t>Chi phí dự phòng rủi ro cho vay</t>
  </si>
  <si>
    <t>Chi phí hoạt động bộ máy nghiệp vụ</t>
  </si>
  <si>
    <t>Trích lập dự phòng rủi ro cho vay theo quy định</t>
  </si>
  <si>
    <t>Nội dung</t>
  </si>
  <si>
    <t>Thu phí hoạt động nhận uỷ thác</t>
  </si>
  <si>
    <t>Doanh thu lãi tiền gửi</t>
  </si>
  <si>
    <t xml:space="preserve">Doanh thu hoạt động nghiệp vụ </t>
  </si>
  <si>
    <t>Doanh thu hoạt động tài chính</t>
  </si>
  <si>
    <t>Phân phối các quỹ theo quy định</t>
  </si>
  <si>
    <t>Trích quỹ khen thưởng, phúc lợi 03 tháng lương thực hiện NLĐ</t>
  </si>
  <si>
    <t>Quỹ Đầu tư phát triển được bổ sung trong năm</t>
  </si>
  <si>
    <t xml:space="preserve">Chi hỗ trợ hoạt động của tổ chức Đảng, Công đoàn, Chi đoàn </t>
  </si>
  <si>
    <t>Tiền điện nước</t>
  </si>
  <si>
    <t>CCDC phân bổ nhiều lần</t>
  </si>
  <si>
    <t>Chênh lệch thu chi trước thuế</t>
  </si>
  <si>
    <t>CLTC trước thuế hoạt động nghiệp vụ</t>
  </si>
  <si>
    <t>CLTC trước thuế hoạt động tài chính</t>
  </si>
  <si>
    <t>Chênh lệch thu chi sau thuế (mục 4 -mục 5)</t>
  </si>
  <si>
    <t>CLTC năm trước chuyển sang</t>
  </si>
  <si>
    <t xml:space="preserve">CLTC phân phối các quỹ </t>
  </si>
  <si>
    <t>Vốn điều lệ bổ sung từ quỹ ĐTPT</t>
  </si>
  <si>
    <t>IV</t>
  </si>
  <si>
    <t>Chi phụ cấp Chi uỷ, Chi đoàn</t>
  </si>
  <si>
    <t>Tiền thuê đất, thuế sử dụng đất (trụ sở làm việc) hàng năm</t>
  </si>
  <si>
    <t>Phí ngân hàng (Phí báo số dư, phí chuyển tiền, Phí QLTK)</t>
  </si>
  <si>
    <t>TỔNG CHI PHÍ (I + II + III)</t>
  </si>
  <si>
    <t>Các khoản bảo hiểm và KPCĐ tính vào chi phí</t>
  </si>
  <si>
    <t>Lợi nhuận còn lại (mục 6)</t>
  </si>
  <si>
    <t>Các quỹ khác thuộc vốn CSH (Quỹ DPTC)</t>
  </si>
  <si>
    <t>Tổng cộng (1+2+3+4)</t>
  </si>
  <si>
    <t>Chi phí họp HĐQL, họp liên ngành, họp HĐTĐ...</t>
  </si>
  <si>
    <t>CỘNG HÒA XÃ HỘI CHỦ NGHĨA VIỆT NAM</t>
  </si>
  <si>
    <t>Độc lập - Tự do - Hạnh Phúc</t>
  </si>
  <si>
    <t>Dịch vụ mua ngoài khác: 25.000.000đ/năm</t>
  </si>
  <si>
    <t>Công tác phí:</t>
  </si>
  <si>
    <t>Vốn điều lệ được 
cấp ban đầu</t>
  </si>
  <si>
    <t>Tổng doanh thu, thu nhập khác 
(I + II + III)</t>
  </si>
  <si>
    <t xml:space="preserve">- </t>
  </si>
  <si>
    <t>Bảo trì phần mềm kế toán tín dụng</t>
  </si>
  <si>
    <t>Chi tham gia hiệp hội, Khối thi đua</t>
  </si>
  <si>
    <t>TT</t>
  </si>
  <si>
    <t>NỘI DUNG</t>
  </si>
  <si>
    <t>TỔNG SỐ</t>
  </si>
  <si>
    <t>Cho vay đầu tư mới</t>
  </si>
  <si>
    <t>Chi phí đầu tư, mua sắm tài sản</t>
  </si>
  <si>
    <t xml:space="preserve"> - Mua sắm tài sản, trang thiết bị làm việc</t>
  </si>
  <si>
    <t xml:space="preserve">Lợi nhuận hoạt động kinh doanh </t>
  </si>
  <si>
    <t>Kế hoạch năm 2022</t>
  </si>
  <si>
    <t>Thực hiện năm 2021</t>
  </si>
  <si>
    <t>BIỂU SỐ 06: KẾ HOẠCH NGUỒN VỐN CHỦ SỞ HỮU NĂM 2022</t>
  </si>
  <si>
    <t xml:space="preserve">Số dư đầu kỳ </t>
  </si>
  <si>
    <t>Trích Quỹ đầu tư phát triển 30%</t>
  </si>
  <si>
    <t>Trích Quỹ dự phòng tài chính 10%</t>
  </si>
  <si>
    <t>Phần chênh còn lại bổ sung quỹ đầu tư phát triển</t>
  </si>
  <si>
    <t>Quỹ Đầu tư phát triển</t>
  </si>
  <si>
    <t>Trích 30% (mục 1)</t>
  </si>
  <si>
    <t xml:space="preserve">Kế hoạch </t>
  </si>
  <si>
    <t>Kế hoạch</t>
  </si>
  <si>
    <t>Phí sử dụng phầm mềm quản lý văn bản</t>
  </si>
  <si>
    <t xml:space="preserve"> - Dư nợ cho vay </t>
  </si>
  <si>
    <t xml:space="preserve"> - Tài sản khác</t>
  </si>
  <si>
    <t xml:space="preserve"> - Mua sắm tài sản trong năm</t>
  </si>
  <si>
    <t xml:space="preserve"> - Các khoản chi khác</t>
  </si>
  <si>
    <t>Dự án cho vay đầu tư chuyển tiếp</t>
  </si>
  <si>
    <t>Chi phí hoạt động nghiệp vụ (1+2+3+4+5+6+7+8+9)</t>
  </si>
  <si>
    <t>Phụ cấp HĐQL: 04 người</t>
  </si>
  <si>
    <t>- Thu lãi cho vay và lãi tiền gửi</t>
  </si>
  <si>
    <t>Chi thưởng sáng kiến</t>
  </si>
  <si>
    <r>
      <t>Tiền lương, thù lao của HĐQL, Giám đốc, NQL và NLĐ</t>
    </r>
    <r>
      <rPr>
        <sz val="13"/>
        <rFont val="Times New Roman"/>
        <family val="1"/>
      </rPr>
      <t xml:space="preserve"> </t>
    </r>
  </si>
  <si>
    <t>Thuế, phí, lệ phí (10trđ/năm)</t>
  </si>
  <si>
    <t>TK</t>
  </si>
  <si>
    <t>Chi phí nhân viên quản lý</t>
  </si>
  <si>
    <t>Chi vật liệu quản lý</t>
  </si>
  <si>
    <t>Chi đồ dùng văn phòng</t>
  </si>
  <si>
    <t>Chi khấu hao tài sản</t>
  </si>
  <si>
    <t>Thuế, phí và lệ phí</t>
  </si>
  <si>
    <t>Chi phí dịch vụ mua ngoài</t>
  </si>
  <si>
    <t>Chi phí quản lý (1+2+3+4+5+6+7+8)</t>
  </si>
  <si>
    <t>Chi khám sức khoẻ định kỳ NQL và NLĐ, chi lao động nữ (Mức chi 2trđ/nữ; 1,5trđ/nam)</t>
  </si>
  <si>
    <t>Chi quảng cáo, tiếp thị, khuyến mại,  đối ngoại, chi tiếp khách, hội nghị, hoạt động trang web. Mức chi tối đa 15% tổng chi phí hợp lý, hợp lệ.</t>
  </si>
  <si>
    <t>Chi phí dự phòng phải thu khó đòi</t>
  </si>
  <si>
    <t>Năm 2022</t>
  </si>
  <si>
    <t>Văn phòng phẩm + VDMH: 7.000.000đ/ tháng x 12 tháng</t>
  </si>
  <si>
    <t>Tiền xăng dầu</t>
  </si>
  <si>
    <t>CCDC phân bổ một lần</t>
  </si>
  <si>
    <t>Bảo dưỡng, SCTX máy móc, thiết bị, công cụ dụng cụ làm việc</t>
  </si>
  <si>
    <t>Lương NQL chuyên trách (05 người gồm: GĐ, PGĐ, TB Kiểm soát, Kế toán trưởng)</t>
  </si>
  <si>
    <t xml:space="preserve">Chi làm thêm giờ tính trong quỹ lương </t>
  </si>
  <si>
    <t>k</t>
  </si>
  <si>
    <t>Điều chỉnh chi phí năm trước</t>
  </si>
  <si>
    <t>Quỹ lương và phụ cấp</t>
  </si>
  <si>
    <t>Thu hoạt động nghiệp vụ</t>
  </si>
  <si>
    <t>Thu từ hoạt động đầu tư trực tiếp</t>
  </si>
  <si>
    <t>Thu từ hoạt động góp vốn thành lập doanh nghiệp</t>
  </si>
  <si>
    <t>Thu phí nhận uỷ thác theo hợp đồng uỷ thác</t>
  </si>
  <si>
    <t>Thu từ hoạt động tài chính</t>
  </si>
  <si>
    <t>Thu thanh lý tài sản cố định</t>
  </si>
  <si>
    <t xml:space="preserve">B </t>
  </si>
  <si>
    <t xml:space="preserve"> TỔNG CHI PHÍ HOẠT ĐỘNG </t>
  </si>
  <si>
    <t>C</t>
  </si>
  <si>
    <t>CHÊNH LỆCH THU CHI TRƯỚC THUẾ</t>
  </si>
  <si>
    <t>CLTC hoạt động nghiệp vụ</t>
  </si>
  <si>
    <t>CLTC hoạt động tài chính</t>
  </si>
  <si>
    <t>D</t>
  </si>
  <si>
    <t>NGHĨA VỤ VỚI NSNN</t>
  </si>
  <si>
    <t>E</t>
  </si>
  <si>
    <t>CHÊNH LỆCH THU CHI SAU THUẾ</t>
  </si>
  <si>
    <t>F</t>
  </si>
  <si>
    <t>CHỈ TIÊU HOẠT ĐỘNG NGHIỆP VỤ</t>
  </si>
  <si>
    <t>Số dư nợ quá hạn</t>
  </si>
  <si>
    <t>Số dư nợ xấu (Nhóm 3 - nhóm 5)</t>
  </si>
  <si>
    <t>Tỷ lệ nợ quá hạn trên tổng dư nợ (%)</t>
  </si>
  <si>
    <t>Tỷ lệ nợ xấu trên tổng dư nợ (%)</t>
  </si>
  <si>
    <t>Số dư cho vay (bao gồm: trực tiếp cho vay, uỷ thác cho vay và hợp vốn cho vay)</t>
  </si>
  <si>
    <t>Số dư đầu tư trực tiếp</t>
  </si>
  <si>
    <t>Số dư góp vốn thành lập doanh nghiệp</t>
  </si>
  <si>
    <t>Chi phí quản lý</t>
  </si>
  <si>
    <t>- Tài sản</t>
  </si>
  <si>
    <t xml:space="preserve"> - Tài sản cố định</t>
  </si>
  <si>
    <r>
      <t>Lương người lao động (bao gồm thành viên BKS:</t>
    </r>
    <r>
      <rPr>
        <sz val="13"/>
        <color indexed="10"/>
        <rFont val="Times New Roman"/>
        <family val="1"/>
      </rPr>
      <t xml:space="preserve"> </t>
    </r>
    <r>
      <rPr>
        <sz val="13"/>
        <rFont val="Times New Roman"/>
        <family val="1"/>
      </rPr>
      <t>13 người)</t>
    </r>
  </si>
  <si>
    <t>Chi phí dự phòng nợ phải thu khó đòi (trích lập đối với các khoản lãi cho vay đã ghi nhận doanh nhưng thực tế chưa thu được theo quy định tại TT 48/2019/TT-BTC)</t>
  </si>
  <si>
    <t>Năm  2023</t>
  </si>
  <si>
    <t>Thực hiện  đến T11/2023</t>
  </si>
  <si>
    <t>Ước thực hiện T12/2023</t>
  </si>
  <si>
    <t>Ước thực hiện 2023 trước lương</t>
  </si>
  <si>
    <t>Dịch vụ chữ ký điện tử</t>
  </si>
  <si>
    <t>Thực hiện 
năm 2022</t>
  </si>
  <si>
    <t>Chi ăn giữa ca</t>
  </si>
  <si>
    <t>Bảo hộ lao động cho các cán bộ nhân viên theo TT hướng dẫn cơ chế quản lý tài chính Quỹ ĐTPT địa phương, mức chi 1.000.000đ/người/năm</t>
  </si>
  <si>
    <t xml:space="preserve">Bảo hộ lao động cho bộ phận đi kiểm tra dự án: Mức chi 500.000đ/người/năm </t>
  </si>
  <si>
    <t>NGUỒN VỐN NĂM 2023</t>
  </si>
  <si>
    <t>Nguồn vốn hoạt động năm 2023</t>
  </si>
  <si>
    <t>Nguồn vốn chủ sở hữu đầu năm 2023. Trong đó:</t>
  </si>
  <si>
    <t xml:space="preserve"> - Nguồn vốn hoạt động năm 2023</t>
  </si>
  <si>
    <t>Sử dụng vốn trong năm 2023</t>
  </si>
  <si>
    <t xml:space="preserve"> - Dư nợ dự đến ngày 31/12/2023</t>
  </si>
  <si>
    <t>Thu nợ gốc năm 2024</t>
  </si>
  <si>
    <t>Trang phục: 5.000.000đ/người/năm</t>
  </si>
  <si>
    <t>Trích quỹ thưởng ban quản lý điều hành (1,5 tháng lương thực hiện NQL)</t>
  </si>
  <si>
    <t>Năm 2023</t>
  </si>
  <si>
    <t>Kế hoạch 2023</t>
  </si>
  <si>
    <t>Số dư đầu kỳ</t>
  </si>
  <si>
    <t>Kế hoạch 
năm 2024</t>
  </si>
  <si>
    <t>Uớc thực hiện T12</t>
  </si>
  <si>
    <t>Thực hiện 11 tháng</t>
  </si>
  <si>
    <t>- Nhóm lĩnh vực phát triển đô thị, nhà ở.</t>
  </si>
  <si>
    <r>
      <t>Chi chế độ nghỉ phép theo quy định</t>
    </r>
    <r>
      <rPr>
        <sz val="13"/>
        <rFont val="Times New Roman"/>
        <family val="1"/>
      </rPr>
      <t xml:space="preserve"> (Bình quân 500.000đ/ng/năm x 10 người)</t>
    </r>
  </si>
  <si>
    <t>Lương LĐ ngoài chỉ tiêu; bảo vệ 01 người: 3.300.000đ/tháng</t>
  </si>
  <si>
    <t>-Nhóm lĩnh vực giao thông, năng lượng, môi trường</t>
  </si>
  <si>
    <t>- Nhóm lĩnh vực nông, lâm nghiệp, công nghiệp</t>
  </si>
  <si>
    <t xml:space="preserve">Cước phí bưu điện, điện thoại, truyền hình, Internet </t>
  </si>
  <si>
    <t>Tài liệu chuyên môn, sách báo, tuyên truyền</t>
  </si>
  <si>
    <t>PHÂN BỔ NĂM 2024</t>
  </si>
  <si>
    <t>Các khoản chi phúc lợi trực tiếp</t>
  </si>
  <si>
    <t>Chè nước: 3.000.000đ/ tháng x 12 tháng</t>
  </si>
  <si>
    <t>Dư nợ cho vay dự kiến đến 31/12/2024
(6 = Dư nợ 31/12/2023 + 1 + 2 - 4)</t>
  </si>
  <si>
    <t>Nguồn vốn còn lại  đến 31/12/2023 chuyển sang 2024. Trong đó:</t>
  </si>
  <si>
    <t>- Nguồn vốn cho vay còn lại năm 2023 chuyển sang 2024</t>
  </si>
  <si>
    <t>Chi lãi vay các khoản huy động vốn</t>
  </si>
  <si>
    <t>Vốn điều lệ được cấp bổ sung từ ngân sách tỉnh</t>
  </si>
  <si>
    <t>Vốn chưa cho vay còn lại cuối kỳ (4 = NV 2023- 1-2-3+4+5)</t>
  </si>
  <si>
    <t>- Quỹ dự phòng, các quỹ và các khoản phải trả khác</t>
  </si>
  <si>
    <t>Chi hỗ trợ điều trị bệnh, tai nạn, ốm đau; thiên tai, địch hoạ: mức chi tối đa 1trđ/lần</t>
  </si>
  <si>
    <t>BIỂU 01: KẾ HOẠCH SỬ DỤNG LAO ĐỘNG NĂM 2024</t>
  </si>
  <si>
    <t>Đơn vị tính: Người</t>
  </si>
  <si>
    <t>Tổng số
lao động</t>
  </si>
  <si>
    <t>Tình hình sử dụng năm 2023</t>
  </si>
  <si>
    <t>Kế hoạch sử dụng lao động năm 2024</t>
  </si>
  <si>
    <t>Tổng
số lao động kế hoạch</t>
  </si>
  <si>
    <t>Số lao
động thực tế tại thời điểm 31/12</t>
  </si>
  <si>
    <t>Trong đó</t>
  </si>
  <si>
    <t>Tổng số
lao động sử dụng bình quân</t>
  </si>
  <si>
    <t>Số lao
động thôi việc, mất việc, nghỉ hưu, chuyển sang NQL</t>
  </si>
  <si>
    <t>Số lao
động kế hoạch</t>
  </si>
  <si>
    <t>Số lao động
thôi việc, mất việc, nghỉ hưu</t>
  </si>
  <si>
    <t>Số từ năm
trước chuyển sang</t>
  </si>
  <si>
    <t>Số phải
đào tạo lại trong năm</t>
  </si>
  <si>
    <t>Số bổ nhiệm hoặc tuyển
mới trong năm</t>
  </si>
  <si>
    <t>Số lao động
năm trước chuyển sang</t>
  </si>
  <si>
    <t>Số lao
động tuyển dụng mới</t>
  </si>
  <si>
    <t xml:space="preserve">Người quản lý </t>
  </si>
  <si>
    <t>Lao động chuyên môn, nghiệp vụ</t>
  </si>
  <si>
    <t xml:space="preserve"> </t>
  </si>
  <si>
    <t xml:space="preserve"> Tổng cộng</t>
  </si>
  <si>
    <t>BIỂU 02: KẾ HOẠCH NGUỒN VỐN VÀ SỬ DỤNG VỐN NĂM 2024</t>
  </si>
  <si>
    <t>BIỂU SỐ 03: KẾ HOẠCH DOANH THU NĂM 2024</t>
  </si>
  <si>
    <t>BIỂU SỐ 04: KẾ HOẠCH CHI PHÍ HOẠT ĐỘNG NĂM 2024</t>
  </si>
  <si>
    <t>BIỂU SỐ 05: KẾ HOẠCH THU, CHI TÀI CHÍNH NĂM 2024</t>
  </si>
  <si>
    <t>BIỂU SỐ 06: KẾ HOẠCH PHÂN PHỐI KẾT QUẢ HOẠT ĐỘNG KINH DOANH NĂM 2024</t>
  </si>
  <si>
    <t>BIỂU SỐ 07: KẾ HOẠCH NGUỒN VỐN CHỦ SỞ HỮU NĂM 2024</t>
  </si>
  <si>
    <t>Thực hiện</t>
  </si>
  <si>
    <t>TỔNG DOANH THU ( I+II+III)</t>
  </si>
  <si>
    <t>Thực hiện năm 2023</t>
  </si>
  <si>
    <t>Lao động hỗ trợ, phục vụ</t>
  </si>
  <si>
    <t>Vốn điều lệ được cấp ban đầu</t>
  </si>
  <si>
    <t xml:space="preserve"> - Giải ngân vốn vay đến 31/12/2023</t>
  </si>
  <si>
    <t xml:space="preserve"> - Thu nợ gốc đến 31/12/2023</t>
  </si>
  <si>
    <t>KẾ HOẠCH SỬ DỤNG VỐN NĂM 2024 (II=1+2+3)</t>
  </si>
  <si>
    <t>(Kèm theo Quyết định số 22/QĐ-UBND ngày 22/ 01 /2024 của Ủy ban nhân dân tỉnh Tuyên Quang)</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</si>
</sst>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_);_(* \(#,##0\);_(* &quot;-&quot;??_);_(@_)"/>
    <numFmt numFmtId="181" formatCode="#,##0.0"/>
    <numFmt numFmtId="182" formatCode="0.0"/>
    <numFmt numFmtId="183" formatCode="_(* #,##0.0_);_(* \(#,##0.0\);_(* &quot;-&quot;??_);_(@_)"/>
    <numFmt numFmtId="184" formatCode="_(* #,##0.0_);_(* \(#,##0.0\);_(* &quot;-&quot;?_);_(@_)"/>
    <numFmt numFmtId="185" formatCode="_(* #,##0.0000_);_(* \(#,##0.0000\);_(* &quot;-&quot;??_);_(@_)"/>
    <numFmt numFmtId="186" formatCode="_-* #,##0.0\ _₫_-;\-* #,##0.0\ _₫_-;_-* &quot;-&quot;?\ _₫_-;_-@_-"/>
    <numFmt numFmtId="187" formatCode="#,###,###,###"/>
    <numFmt numFmtId="188" formatCode="0.0%"/>
    <numFmt numFmtId="189" formatCode="0.000%"/>
    <numFmt numFmtId="190" formatCode="0.000"/>
    <numFmt numFmtId="191" formatCode="0.0000000"/>
    <numFmt numFmtId="192" formatCode="0.00000000"/>
    <numFmt numFmtId="193" formatCode="0.000000000"/>
    <numFmt numFmtId="194" formatCode="0.0000000000"/>
    <numFmt numFmtId="195" formatCode="0.00000000000"/>
    <numFmt numFmtId="196" formatCode="0.000000"/>
    <numFmt numFmtId="197" formatCode="0.00000"/>
    <numFmt numFmtId="198" formatCode="0.0000"/>
    <numFmt numFmtId="199" formatCode="_(* #,##0.000_);_(* \(#,##0.000\);_(* &quot;-&quot;??_);_(@_)"/>
    <numFmt numFmtId="200" formatCode="_(* #,##0.000_);_(* \(#,##0.000\);_(* &quot;-&quot;???_);_(@_)"/>
    <numFmt numFmtId="201" formatCode="#,##0.0\ _₫;\-#,##0.0\ _₫"/>
    <numFmt numFmtId="202" formatCode="_-* #,##0_-;\-* #,##0_-;_-* &quot;-&quot;??_-;_-@_-"/>
    <numFmt numFmtId="203" formatCode="#,##0.000"/>
    <numFmt numFmtId="204" formatCode="#,##0;[Red]#,##0"/>
    <numFmt numFmtId="205" formatCode="#,##0.0_);\(#,##0.0\)"/>
    <numFmt numFmtId="206" formatCode="&quot;$&quot;#,##0"/>
    <numFmt numFmtId="207" formatCode="_(* #,##0.0000_);_(* \(#,##0.0000\);_(* &quot;-&quot;????_);_(@_)"/>
    <numFmt numFmtId="208" formatCode="##,###,###,###,###"/>
    <numFmt numFmtId="209" formatCode="&quot;Yes&quot;;&quot;Yes&quot;;&quot;No&quot;"/>
    <numFmt numFmtId="210" formatCode="&quot;True&quot;;&quot;True&quot;;&quot;False&quot;"/>
    <numFmt numFmtId="211" formatCode="&quot;On&quot;;&quot;On&quot;;&quot;Off&quot;"/>
    <numFmt numFmtId="212" formatCode="[$€-2]\ #,##0.00_);[Red]\([$€-2]\ #,##0.00\)"/>
  </numFmts>
  <fonts count="72">
    <font>
      <sz val="11"/>
      <color theme="1"/>
      <name val="Calibri"/>
      <family val="2"/>
    </font>
    <font>
      <sz val="11"/>
      <color indexed="8"/>
      <name val="Calibri"/>
      <family val="2"/>
    </font>
    <font>
      <sz val="12"/>
      <name val=".VnTime"/>
      <family val="2"/>
    </font>
    <font>
      <sz val="12"/>
      <name val="Times New Roman"/>
      <family val="1"/>
    </font>
    <font>
      <b/>
      <sz val="12"/>
      <name val="Times New Roman"/>
      <family val="1"/>
    </font>
    <font>
      <i/>
      <sz val="14"/>
      <name val="Times New Roman"/>
      <family val="1"/>
    </font>
    <font>
      <b/>
      <i/>
      <sz val="12"/>
      <name val="Times New Roman"/>
      <family val="1"/>
    </font>
    <font>
      <sz val="11"/>
      <name val="Times New Roman"/>
      <family val="1"/>
    </font>
    <font>
      <b/>
      <sz val="12"/>
      <color indexed="10"/>
      <name val="Times New Roman"/>
      <family val="1"/>
    </font>
    <font>
      <b/>
      <sz val="11"/>
      <name val="Times New Roman"/>
      <family val="1"/>
    </font>
    <font>
      <sz val="10"/>
      <name val="Arial"/>
      <family val="2"/>
    </font>
    <font>
      <sz val="14"/>
      <name val="Times New Roman"/>
      <family val="1"/>
    </font>
    <font>
      <b/>
      <sz val="14"/>
      <name val="Times New Roman"/>
      <family val="1"/>
    </font>
    <font>
      <i/>
      <sz val="12"/>
      <name val="Times New Roman"/>
      <family val="1"/>
    </font>
    <font>
      <b/>
      <i/>
      <u val="single"/>
      <sz val="11"/>
      <name val="Times New Roman"/>
      <family val="1"/>
    </font>
    <font>
      <sz val="8.25"/>
      <color indexed="8"/>
      <name val="Microsoft Sans Serif"/>
      <family val="2"/>
    </font>
    <font>
      <sz val="8"/>
      <name val="Calibri"/>
      <family val="2"/>
    </font>
    <font>
      <u val="single"/>
      <sz val="11"/>
      <color indexed="20"/>
      <name val="Calibri"/>
      <family val="2"/>
    </font>
    <font>
      <u val="single"/>
      <sz val="11"/>
      <color indexed="12"/>
      <name val="Calibri"/>
      <family val="2"/>
    </font>
    <font>
      <b/>
      <sz val="13"/>
      <name val="Times New Roman"/>
      <family val="1"/>
    </font>
    <font>
      <sz val="12"/>
      <color indexed="10"/>
      <name val="Times New Roman"/>
      <family val="1"/>
    </font>
    <font>
      <b/>
      <u val="single"/>
      <sz val="12"/>
      <name val="Times New Roman"/>
      <family val="1"/>
    </font>
    <font>
      <sz val="13"/>
      <name val="Times New Roman"/>
      <family val="1"/>
    </font>
    <font>
      <sz val="13"/>
      <color indexed="12"/>
      <name val="Times New Roman"/>
      <family val="1"/>
    </font>
    <font>
      <sz val="13"/>
      <color indexed="8"/>
      <name val="Times New Roman"/>
      <family val="1"/>
    </font>
    <font>
      <sz val="10"/>
      <name val="Microsoft Sans Serif"/>
      <family val="2"/>
    </font>
    <font>
      <sz val="13"/>
      <color indexed="10"/>
      <name val="Times New Roman"/>
      <family val="1"/>
    </font>
    <font>
      <b/>
      <sz val="9"/>
      <name val="Tahoma"/>
      <family val="2"/>
    </font>
    <font>
      <sz val="9"/>
      <name val="Tahoma"/>
      <family val="2"/>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i/>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theme="1"/>
      <name val="Times New Roman"/>
      <family val="1"/>
    </font>
    <font>
      <i/>
      <sz val="14"/>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bottom style="thin"/>
    </border>
    <border>
      <left>
        <color indexed="63"/>
      </left>
      <right style="thin"/>
      <top/>
      <bottom/>
    </border>
    <border>
      <left style="thin"/>
      <right style="thin"/>
      <top/>
      <bottom/>
    </border>
    <border>
      <left style="thin"/>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13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0" fillId="14" borderId="0" applyNumberFormat="0" applyBorder="0" applyAlignment="0" applyProtection="0"/>
    <xf numFmtId="0" fontId="49" fillId="15"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8" borderId="0" applyNumberFormat="0" applyBorder="0" applyAlignment="0" applyProtection="0"/>
    <xf numFmtId="0" fontId="49" fillId="19"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 fillId="0" borderId="0">
      <alignment/>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5">
    <xf numFmtId="0" fontId="0" fillId="0" borderId="0" xfId="0" applyFont="1" applyAlignment="1">
      <alignment/>
    </xf>
    <xf numFmtId="0" fontId="3" fillId="0" borderId="10" xfId="104" applyFont="1" applyBorder="1" applyAlignment="1">
      <alignment horizontal="center" vertical="center"/>
      <protection/>
    </xf>
    <xf numFmtId="0" fontId="4" fillId="0" borderId="10" xfId="104" applyFont="1" applyBorder="1" applyAlignment="1">
      <alignment horizontal="center" vertical="center"/>
      <protection/>
    </xf>
    <xf numFmtId="3" fontId="3" fillId="0" borderId="10" xfId="59" applyNumberFormat="1" applyFont="1" applyBorder="1" applyAlignment="1">
      <alignment vertical="center"/>
    </xf>
    <xf numFmtId="3" fontId="3" fillId="0" borderId="10" xfId="59" applyNumberFormat="1" applyFont="1" applyBorder="1" applyAlignment="1">
      <alignment horizontal="right" vertical="center"/>
    </xf>
    <xf numFmtId="3" fontId="4" fillId="0" borderId="10" xfId="59" applyNumberFormat="1" applyFont="1" applyBorder="1" applyAlignment="1">
      <alignment vertical="center"/>
    </xf>
    <xf numFmtId="0" fontId="3" fillId="0" borderId="0" xfId="111" applyFont="1" applyAlignment="1">
      <alignment vertical="center"/>
      <protection/>
    </xf>
    <xf numFmtId="0" fontId="4" fillId="0" borderId="0" xfId="111" applyNumberFormat="1" applyFont="1" applyAlignment="1">
      <alignment vertical="center"/>
      <protection/>
    </xf>
    <xf numFmtId="3" fontId="4" fillId="0" borderId="0" xfId="111" applyNumberFormat="1" applyFont="1" applyAlignment="1">
      <alignment vertical="center"/>
      <protection/>
    </xf>
    <xf numFmtId="0" fontId="3" fillId="0" borderId="0" xfId="111" applyFont="1" applyBorder="1" applyAlignment="1">
      <alignment horizontal="center" vertical="center"/>
      <protection/>
    </xf>
    <xf numFmtId="0" fontId="6" fillId="0" borderId="11" xfId="111" applyNumberFormat="1" applyFont="1" applyBorder="1" applyAlignment="1">
      <alignment vertical="center"/>
      <protection/>
    </xf>
    <xf numFmtId="0" fontId="4" fillId="0" borderId="10" xfId="111" applyFont="1" applyBorder="1" applyAlignment="1">
      <alignment horizontal="center" vertical="center"/>
      <protection/>
    </xf>
    <xf numFmtId="0" fontId="4" fillId="0" borderId="10" xfId="111" applyFont="1" applyBorder="1" applyAlignment="1">
      <alignment vertical="center"/>
      <protection/>
    </xf>
    <xf numFmtId="0" fontId="4" fillId="0" borderId="0" xfId="111" applyFont="1" applyAlignment="1">
      <alignment vertical="center"/>
      <protection/>
    </xf>
    <xf numFmtId="0" fontId="3" fillId="0" borderId="10" xfId="111" applyFont="1" applyBorder="1" applyAlignment="1" quotePrefix="1">
      <alignment horizontal="center" vertical="center"/>
      <protection/>
    </xf>
    <xf numFmtId="0" fontId="3" fillId="0" borderId="10" xfId="111" applyFont="1" applyBorder="1" applyAlignment="1">
      <alignment vertical="center"/>
      <protection/>
    </xf>
    <xf numFmtId="0" fontId="4" fillId="0" borderId="10" xfId="111" applyFont="1" applyBorder="1" applyAlignment="1" quotePrefix="1">
      <alignment horizontal="center" vertical="center"/>
      <protection/>
    </xf>
    <xf numFmtId="3" fontId="3" fillId="0" borderId="0" xfId="111" applyNumberFormat="1" applyFont="1" applyAlignment="1">
      <alignment vertical="center"/>
      <protection/>
    </xf>
    <xf numFmtId="0" fontId="14" fillId="0" borderId="0" xfId="111" applyFont="1" applyBorder="1" applyAlignment="1">
      <alignment horizontal="left" vertical="center"/>
      <protection/>
    </xf>
    <xf numFmtId="0" fontId="4" fillId="0" borderId="0" xfId="111" applyFont="1" applyBorder="1" applyAlignment="1">
      <alignment horizontal="center" vertical="center" wrapText="1"/>
      <protection/>
    </xf>
    <xf numFmtId="0" fontId="4" fillId="0" borderId="0" xfId="111" applyFont="1" applyBorder="1" applyAlignment="1">
      <alignment vertical="center" wrapText="1"/>
      <protection/>
    </xf>
    <xf numFmtId="0" fontId="7" fillId="0" borderId="0" xfId="111" applyFont="1" applyAlignment="1">
      <alignment vertical="center"/>
      <protection/>
    </xf>
    <xf numFmtId="0" fontId="4" fillId="0" borderId="0" xfId="111" applyFont="1" applyBorder="1" applyAlignment="1" quotePrefix="1">
      <alignment horizontal="center" vertical="center" wrapText="1"/>
      <protection/>
    </xf>
    <xf numFmtId="0" fontId="3" fillId="0" borderId="0" xfId="111" applyFont="1" applyBorder="1" applyAlignment="1" quotePrefix="1">
      <alignment horizontal="left" vertical="center" wrapText="1"/>
      <protection/>
    </xf>
    <xf numFmtId="0" fontId="3" fillId="0" borderId="0" xfId="111" applyFont="1" applyBorder="1" applyAlignment="1">
      <alignment horizontal="left" vertical="center" wrapText="1"/>
      <protection/>
    </xf>
    <xf numFmtId="0" fontId="3" fillId="0" borderId="0" xfId="111" applyFont="1" applyBorder="1" applyAlignment="1" quotePrefix="1">
      <alignment horizontal="center" vertical="center" wrapText="1"/>
      <protection/>
    </xf>
    <xf numFmtId="0" fontId="3" fillId="0" borderId="0" xfId="111" applyFont="1" applyBorder="1" applyAlignment="1">
      <alignment horizontal="center" vertical="center" wrapText="1"/>
      <protection/>
    </xf>
    <xf numFmtId="0" fontId="3" fillId="0" borderId="0" xfId="111" applyNumberFormat="1" applyFont="1" applyFill="1" applyBorder="1" applyAlignment="1">
      <alignment horizontal="center" vertical="center"/>
      <protection/>
    </xf>
    <xf numFmtId="0" fontId="3" fillId="0" borderId="0" xfId="111" applyFont="1" applyAlignment="1">
      <alignment horizontal="center" vertical="center"/>
      <protection/>
    </xf>
    <xf numFmtId="0" fontId="4" fillId="0" borderId="0" xfId="111" applyNumberFormat="1" applyFont="1" applyAlignment="1">
      <alignment horizontal="left" vertical="center"/>
      <protection/>
    </xf>
    <xf numFmtId="3" fontId="3" fillId="0" borderId="0" xfId="111" applyNumberFormat="1" applyFont="1" applyAlignment="1">
      <alignment horizontal="center" vertical="center"/>
      <protection/>
    </xf>
    <xf numFmtId="0" fontId="4" fillId="0" borderId="0" xfId="111" applyFont="1" applyAlignment="1">
      <alignment horizontal="center" vertical="center"/>
      <protection/>
    </xf>
    <xf numFmtId="0" fontId="9" fillId="0" borderId="0" xfId="111" applyFont="1" applyBorder="1" applyAlignment="1">
      <alignment horizontal="center" vertical="center"/>
      <protection/>
    </xf>
    <xf numFmtId="0" fontId="7" fillId="0" borderId="0" xfId="111" applyFont="1" applyBorder="1" applyAlignment="1">
      <alignment horizontal="left" vertical="center"/>
      <protection/>
    </xf>
    <xf numFmtId="3" fontId="4" fillId="0" borderId="0" xfId="111" applyNumberFormat="1" applyFont="1" applyBorder="1" applyAlignment="1">
      <alignment horizontal="right" vertical="center"/>
      <protection/>
    </xf>
    <xf numFmtId="0" fontId="3" fillId="0" borderId="0" xfId="111" applyFont="1" applyAlignment="1" quotePrefix="1">
      <alignment vertical="center"/>
      <protection/>
    </xf>
    <xf numFmtId="0" fontId="6" fillId="0" borderId="0" xfId="111" applyNumberFormat="1" applyFont="1" applyBorder="1" applyAlignment="1">
      <alignment vertical="center"/>
      <protection/>
    </xf>
    <xf numFmtId="3" fontId="3" fillId="0" borderId="12" xfId="111" applyNumberFormat="1" applyFont="1" applyBorder="1" applyAlignment="1">
      <alignment horizontal="right" vertical="center" wrapText="1"/>
      <protection/>
    </xf>
    <xf numFmtId="3" fontId="4" fillId="0" borderId="10" xfId="111" applyNumberFormat="1" applyFont="1" applyBorder="1" applyAlignment="1">
      <alignment horizontal="right" vertical="center"/>
      <protection/>
    </xf>
    <xf numFmtId="10" fontId="7" fillId="0" borderId="0" xfId="126" applyNumberFormat="1" applyFont="1" applyAlignment="1">
      <alignment vertical="center"/>
    </xf>
    <xf numFmtId="0" fontId="3" fillId="0" borderId="10" xfId="111" applyFont="1" applyBorder="1" applyAlignment="1">
      <alignment horizontal="center" vertical="center"/>
      <protection/>
    </xf>
    <xf numFmtId="0" fontId="3" fillId="0" borderId="10" xfId="111" applyFont="1" applyBorder="1" applyAlignment="1">
      <alignment vertical="center" wrapText="1"/>
      <protection/>
    </xf>
    <xf numFmtId="0" fontId="4" fillId="0" borderId="10" xfId="111" applyFont="1" applyBorder="1" applyAlignment="1">
      <alignment vertical="center" wrapText="1"/>
      <protection/>
    </xf>
    <xf numFmtId="0" fontId="3" fillId="0" borderId="10" xfId="111" applyFont="1" applyBorder="1" applyAlignment="1">
      <alignment horizontal="center" vertical="center" wrapText="1"/>
      <protection/>
    </xf>
    <xf numFmtId="0" fontId="13" fillId="0" borderId="10" xfId="111" applyFont="1" applyBorder="1" applyAlignment="1">
      <alignment vertical="center"/>
      <protection/>
    </xf>
    <xf numFmtId="0" fontId="13" fillId="0" borderId="0" xfId="111" applyFont="1" applyAlignment="1">
      <alignment vertical="center"/>
      <protection/>
    </xf>
    <xf numFmtId="3" fontId="3" fillId="0" borderId="10" xfId="111" applyNumberFormat="1" applyFont="1" applyBorder="1" applyAlignment="1">
      <alignment vertical="center"/>
      <protection/>
    </xf>
    <xf numFmtId="3" fontId="4" fillId="0" borderId="10" xfId="111" applyNumberFormat="1" applyFont="1" applyBorder="1" applyAlignment="1">
      <alignment vertical="center"/>
      <protection/>
    </xf>
    <xf numFmtId="0" fontId="13" fillId="0" borderId="10" xfId="111" applyFont="1" applyBorder="1" applyAlignment="1">
      <alignment horizontal="center" vertical="center"/>
      <protection/>
    </xf>
    <xf numFmtId="0" fontId="12" fillId="0" borderId="0" xfId="104" applyFont="1" applyFill="1" applyAlignment="1">
      <alignment vertical="center"/>
      <protection/>
    </xf>
    <xf numFmtId="0" fontId="5" fillId="0" borderId="11" xfId="111" applyFont="1" applyBorder="1" applyAlignment="1">
      <alignment vertical="center"/>
      <protection/>
    </xf>
    <xf numFmtId="3" fontId="3" fillId="0" borderId="10" xfId="104" applyNumberFormat="1" applyFont="1" applyBorder="1" applyAlignment="1">
      <alignment vertical="center"/>
      <protection/>
    </xf>
    <xf numFmtId="3" fontId="4" fillId="33" borderId="10" xfId="104" applyNumberFormat="1" applyFont="1" applyFill="1" applyBorder="1" applyAlignment="1">
      <alignment vertical="center"/>
      <protection/>
    </xf>
    <xf numFmtId="0" fontId="12" fillId="0" borderId="0" xfId="111" applyNumberFormat="1" applyFont="1" applyAlignment="1">
      <alignment vertical="center"/>
      <protection/>
    </xf>
    <xf numFmtId="0" fontId="12" fillId="0" borderId="0" xfId="111" applyFont="1" applyAlignment="1">
      <alignment vertical="center"/>
      <protection/>
    </xf>
    <xf numFmtId="0" fontId="3" fillId="33" borderId="0" xfId="104" applyFont="1" applyFill="1" applyAlignment="1">
      <alignment horizontal="center" vertical="center"/>
      <protection/>
    </xf>
    <xf numFmtId="0" fontId="3" fillId="33" borderId="0" xfId="104" applyFont="1" applyFill="1" applyAlignment="1">
      <alignment vertical="center"/>
      <protection/>
    </xf>
    <xf numFmtId="0" fontId="11" fillId="0" borderId="0" xfId="111" applyFont="1" applyAlignment="1">
      <alignment vertical="center"/>
      <protection/>
    </xf>
    <xf numFmtId="0" fontId="11" fillId="33" borderId="0" xfId="104" applyFont="1" applyFill="1" applyAlignment="1">
      <alignment vertical="center"/>
      <protection/>
    </xf>
    <xf numFmtId="0" fontId="12" fillId="0" borderId="0" xfId="111" applyFont="1" applyBorder="1" applyAlignment="1">
      <alignment vertical="center"/>
      <protection/>
    </xf>
    <xf numFmtId="3" fontId="12" fillId="0" borderId="0" xfId="111" applyNumberFormat="1" applyFont="1" applyAlignment="1">
      <alignment vertical="center"/>
      <protection/>
    </xf>
    <xf numFmtId="0" fontId="4" fillId="0" borderId="13" xfId="111" applyNumberFormat="1" applyFont="1" applyBorder="1" applyAlignment="1">
      <alignment horizontal="center" vertical="center"/>
      <protection/>
    </xf>
    <xf numFmtId="3" fontId="4" fillId="0" borderId="13" xfId="111" applyNumberFormat="1" applyFont="1" applyBorder="1" applyAlignment="1">
      <alignment horizontal="center" vertical="center"/>
      <protection/>
    </xf>
    <xf numFmtId="0" fontId="4" fillId="0" borderId="10" xfId="111" applyFont="1" applyBorder="1" applyAlignment="1">
      <alignment horizontal="center" vertical="center" wrapText="1"/>
      <protection/>
    </xf>
    <xf numFmtId="0" fontId="4" fillId="0" borderId="13" xfId="111" applyNumberFormat="1" applyFont="1" applyBorder="1" applyAlignment="1">
      <alignment horizontal="left" vertical="center"/>
      <protection/>
    </xf>
    <xf numFmtId="3" fontId="3" fillId="0" borderId="10" xfId="111" applyNumberFormat="1" applyFont="1" applyBorder="1" applyAlignment="1">
      <alignment horizontal="right" vertical="center"/>
      <protection/>
    </xf>
    <xf numFmtId="180" fontId="12" fillId="0" borderId="0" xfId="63" applyNumberFormat="1" applyFont="1" applyFill="1" applyAlignment="1">
      <alignment vertical="center"/>
    </xf>
    <xf numFmtId="3" fontId="3" fillId="0" borderId="14" xfId="111" applyNumberFormat="1" applyFont="1" applyBorder="1" applyAlignment="1">
      <alignment horizontal="center" vertical="center" wrapText="1"/>
      <protection/>
    </xf>
    <xf numFmtId="0" fontId="3" fillId="0" borderId="14" xfId="111" applyFont="1" applyBorder="1" applyAlignment="1">
      <alignment horizontal="center" vertical="center" wrapText="1"/>
      <protection/>
    </xf>
    <xf numFmtId="0" fontId="3" fillId="0" borderId="15" xfId="111" applyFont="1" applyBorder="1" applyAlignment="1">
      <alignment horizontal="center" vertical="center" wrapText="1"/>
      <protection/>
    </xf>
    <xf numFmtId="0" fontId="3" fillId="0" borderId="16" xfId="111" applyFont="1" applyBorder="1" applyAlignment="1">
      <alignment horizontal="center" vertical="center" wrapText="1"/>
      <protection/>
    </xf>
    <xf numFmtId="180" fontId="12" fillId="0" borderId="0" xfId="59" applyNumberFormat="1" applyFont="1" applyFill="1" applyAlignment="1">
      <alignment vertical="center"/>
    </xf>
    <xf numFmtId="0" fontId="4" fillId="0" borderId="0" xfId="104" applyFont="1" applyFill="1" applyAlignment="1">
      <alignment vertical="center"/>
      <protection/>
    </xf>
    <xf numFmtId="180" fontId="3" fillId="0" borderId="0" xfId="63" applyNumberFormat="1" applyFont="1" applyFill="1" applyAlignment="1">
      <alignment vertical="center"/>
    </xf>
    <xf numFmtId="180" fontId="3" fillId="0" borderId="0" xfId="59" applyNumberFormat="1" applyFont="1" applyFill="1" applyAlignment="1">
      <alignment vertical="center"/>
    </xf>
    <xf numFmtId="180" fontId="4" fillId="0" borderId="10" xfId="63" applyNumberFormat="1" applyFont="1" applyFill="1" applyBorder="1" applyAlignment="1">
      <alignment horizontal="center" vertical="center"/>
    </xf>
    <xf numFmtId="180" fontId="3" fillId="0" borderId="10" xfId="63" applyNumberFormat="1" applyFont="1" applyFill="1" applyBorder="1" applyAlignment="1">
      <alignment vertical="center"/>
    </xf>
    <xf numFmtId="3" fontId="67" fillId="0" borderId="10" xfId="63" applyNumberFormat="1" applyFont="1" applyFill="1" applyBorder="1" applyAlignment="1">
      <alignment vertical="center"/>
    </xf>
    <xf numFmtId="180" fontId="20" fillId="0" borderId="0" xfId="59" applyNumberFormat="1" applyFont="1" applyFill="1" applyAlignment="1">
      <alignment vertical="center"/>
    </xf>
    <xf numFmtId="0" fontId="20" fillId="0" borderId="0" xfId="104" applyFont="1" applyFill="1" applyAlignment="1">
      <alignment vertical="center"/>
      <protection/>
    </xf>
    <xf numFmtId="0" fontId="3" fillId="0" borderId="10" xfId="104" applyFont="1" applyBorder="1" applyAlignment="1" quotePrefix="1">
      <alignment vertical="center"/>
      <protection/>
    </xf>
    <xf numFmtId="3" fontId="68" fillId="0" borderId="10" xfId="63" applyNumberFormat="1" applyFont="1" applyFill="1" applyBorder="1" applyAlignment="1">
      <alignment vertical="center"/>
    </xf>
    <xf numFmtId="180" fontId="8" fillId="0" borderId="0" xfId="59" applyNumberFormat="1" applyFont="1" applyFill="1" applyAlignment="1">
      <alignment vertical="center"/>
    </xf>
    <xf numFmtId="0" fontId="8" fillId="0" borderId="0" xfId="104" applyFont="1" applyFill="1" applyAlignment="1">
      <alignment vertical="center"/>
      <protection/>
    </xf>
    <xf numFmtId="180" fontId="4" fillId="0" borderId="0" xfId="59" applyNumberFormat="1" applyFont="1" applyFill="1" applyAlignment="1">
      <alignment vertical="center"/>
    </xf>
    <xf numFmtId="180" fontId="4" fillId="0" borderId="0" xfId="59" applyNumberFormat="1" applyFont="1" applyFill="1" applyBorder="1" applyAlignment="1">
      <alignment vertical="center"/>
    </xf>
    <xf numFmtId="0" fontId="4" fillId="0" borderId="0" xfId="104" applyFont="1" applyFill="1" applyBorder="1" applyAlignment="1">
      <alignment vertical="center"/>
      <protection/>
    </xf>
    <xf numFmtId="3" fontId="3" fillId="0" borderId="10" xfId="63" applyNumberFormat="1" applyFont="1" applyFill="1" applyBorder="1" applyAlignment="1">
      <alignment vertical="center"/>
    </xf>
    <xf numFmtId="3" fontId="4" fillId="0" borderId="10" xfId="63" applyNumberFormat="1" applyFont="1" applyFill="1" applyBorder="1" applyAlignment="1">
      <alignment vertical="center"/>
    </xf>
    <xf numFmtId="0" fontId="13" fillId="0" borderId="11" xfId="111" applyFont="1" applyBorder="1" applyAlignment="1">
      <alignment horizontal="right"/>
      <protection/>
    </xf>
    <xf numFmtId="0" fontId="13" fillId="33" borderId="0" xfId="104" applyNumberFormat="1" applyFont="1" applyFill="1" applyAlignment="1">
      <alignment vertical="center"/>
      <protection/>
    </xf>
    <xf numFmtId="3" fontId="4" fillId="0" borderId="10" xfId="112" applyNumberFormat="1" applyFont="1" applyBorder="1" applyAlignment="1">
      <alignment horizontal="right" vertical="center"/>
      <protection/>
    </xf>
    <xf numFmtId="3" fontId="3" fillId="0" borderId="10" xfId="112" applyNumberFormat="1" applyFont="1" applyBorder="1" applyAlignment="1">
      <alignment horizontal="right" vertical="center"/>
      <protection/>
    </xf>
    <xf numFmtId="0" fontId="4" fillId="0" borderId="10" xfId="112" applyFont="1" applyBorder="1" applyAlignment="1">
      <alignment vertical="center"/>
      <protection/>
    </xf>
    <xf numFmtId="3" fontId="4" fillId="0" borderId="10" xfId="112" applyNumberFormat="1" applyFont="1" applyBorder="1" applyAlignment="1">
      <alignment vertical="center"/>
      <protection/>
    </xf>
    <xf numFmtId="3" fontId="3" fillId="0" borderId="10" xfId="112" applyNumberFormat="1" applyFont="1" applyBorder="1" applyAlignment="1">
      <alignment vertical="center"/>
      <protection/>
    </xf>
    <xf numFmtId="3" fontId="4" fillId="0" borderId="17" xfId="111" applyNumberFormat="1" applyFont="1" applyBorder="1" applyAlignment="1">
      <alignment vertical="center" wrapText="1"/>
      <protection/>
    </xf>
    <xf numFmtId="3" fontId="4" fillId="0" borderId="18" xfId="111" applyNumberFormat="1" applyFont="1" applyBorder="1" applyAlignment="1">
      <alignment vertical="center" wrapText="1"/>
      <protection/>
    </xf>
    <xf numFmtId="0" fontId="4" fillId="0" borderId="10" xfId="104" applyFont="1" applyBorder="1" applyAlignment="1" quotePrefix="1">
      <alignment vertical="center"/>
      <protection/>
    </xf>
    <xf numFmtId="0" fontId="4" fillId="0" borderId="13" xfId="111" applyFont="1" applyBorder="1" applyAlignment="1">
      <alignment horizontal="center" vertical="center" wrapText="1"/>
      <protection/>
    </xf>
    <xf numFmtId="0" fontId="4" fillId="33" borderId="13" xfId="104" applyNumberFormat="1" applyFont="1" applyFill="1" applyBorder="1" applyAlignment="1">
      <alignment horizontal="center" vertical="center"/>
      <protection/>
    </xf>
    <xf numFmtId="180" fontId="4" fillId="33" borderId="10" xfId="48" applyNumberFormat="1" applyFont="1" applyFill="1" applyBorder="1" applyAlignment="1">
      <alignment horizontal="right" vertical="center" wrapText="1"/>
    </xf>
    <xf numFmtId="180" fontId="3" fillId="33" borderId="10" xfId="48" applyNumberFormat="1" applyFont="1" applyFill="1" applyBorder="1" applyAlignment="1">
      <alignment horizontal="right" vertical="center" wrapText="1"/>
    </xf>
    <xf numFmtId="180" fontId="3" fillId="33" borderId="10" xfId="48" applyNumberFormat="1" applyFont="1" applyFill="1" applyBorder="1" applyAlignment="1">
      <alignment horizontal="right" vertical="center"/>
    </xf>
    <xf numFmtId="180" fontId="4" fillId="33" borderId="10" xfId="48" applyNumberFormat="1" applyFont="1" applyFill="1" applyBorder="1" applyAlignment="1">
      <alignment horizontal="right" vertical="center"/>
    </xf>
    <xf numFmtId="37" fontId="3" fillId="33" borderId="10" xfId="48" applyNumberFormat="1" applyFont="1" applyFill="1" applyBorder="1" applyAlignment="1">
      <alignment horizontal="right" vertical="center" wrapText="1"/>
    </xf>
    <xf numFmtId="180" fontId="3" fillId="33" borderId="10" xfId="104" applyNumberFormat="1" applyFont="1" applyFill="1" applyBorder="1" applyAlignment="1">
      <alignment horizontal="left" vertical="center" wrapText="1"/>
      <protection/>
    </xf>
    <xf numFmtId="3" fontId="4" fillId="0" borderId="12" xfId="111" applyNumberFormat="1" applyFont="1" applyBorder="1" applyAlignment="1">
      <alignment horizontal="right" vertical="center" wrapText="1"/>
      <protection/>
    </xf>
    <xf numFmtId="0" fontId="4" fillId="0" borderId="10" xfId="104" applyFont="1" applyBorder="1" applyAlignment="1">
      <alignment vertical="center"/>
      <protection/>
    </xf>
    <xf numFmtId="0" fontId="12" fillId="0" borderId="0" xfId="104" applyFont="1" applyAlignment="1">
      <alignment vertical="center"/>
      <protection/>
    </xf>
    <xf numFmtId="0" fontId="4" fillId="0" borderId="0" xfId="104" applyFont="1" applyAlignment="1">
      <alignment vertical="center"/>
      <protection/>
    </xf>
    <xf numFmtId="3" fontId="4" fillId="0" borderId="0" xfId="104" applyNumberFormat="1" applyFont="1" applyAlignment="1">
      <alignment vertical="center"/>
      <protection/>
    </xf>
    <xf numFmtId="0" fontId="3" fillId="0" borderId="0" xfId="104" applyFont="1" applyAlignment="1">
      <alignment vertical="center"/>
      <protection/>
    </xf>
    <xf numFmtId="3" fontId="4" fillId="0" borderId="10" xfId="104" applyNumberFormat="1" applyFont="1" applyBorder="1" applyAlignment="1">
      <alignment vertical="center"/>
      <protection/>
    </xf>
    <xf numFmtId="0" fontId="3" fillId="0" borderId="10" xfId="104" applyFont="1" applyBorder="1" applyAlignment="1">
      <alignment vertical="center"/>
      <protection/>
    </xf>
    <xf numFmtId="3" fontId="67" fillId="0" borderId="10" xfId="104" applyNumberFormat="1" applyFont="1" applyBorder="1" applyAlignment="1">
      <alignment vertical="center"/>
      <protection/>
    </xf>
    <xf numFmtId="0" fontId="20" fillId="0" borderId="0" xfId="104" applyFont="1" applyAlignment="1">
      <alignment vertical="center"/>
      <protection/>
    </xf>
    <xf numFmtId="3" fontId="68" fillId="0" borderId="10" xfId="104" applyNumberFormat="1" applyFont="1" applyBorder="1" applyAlignment="1">
      <alignment vertical="center"/>
      <protection/>
    </xf>
    <xf numFmtId="0" fontId="8" fillId="0" borderId="0" xfId="104" applyFont="1" applyAlignment="1">
      <alignment vertical="center"/>
      <protection/>
    </xf>
    <xf numFmtId="3" fontId="21" fillId="0" borderId="10" xfId="104" applyNumberFormat="1" applyFont="1" applyBorder="1" applyAlignment="1">
      <alignment vertical="center"/>
      <protection/>
    </xf>
    <xf numFmtId="0" fontId="4" fillId="0" borderId="10" xfId="104" applyFont="1" applyBorder="1" applyAlignment="1">
      <alignment vertical="center" wrapText="1"/>
      <protection/>
    </xf>
    <xf numFmtId="0" fontId="3" fillId="0" borderId="0" xfId="104" applyFont="1" applyAlignment="1">
      <alignment horizontal="center" vertical="center"/>
      <protection/>
    </xf>
    <xf numFmtId="0" fontId="4" fillId="0" borderId="13" xfId="104" applyFont="1" applyBorder="1" applyAlignment="1">
      <alignment horizontal="center" vertical="center" wrapText="1"/>
      <protection/>
    </xf>
    <xf numFmtId="0" fontId="3" fillId="0" borderId="0" xfId="112" applyFont="1" applyAlignment="1">
      <alignment vertical="center"/>
      <protection/>
    </xf>
    <xf numFmtId="0" fontId="3" fillId="0" borderId="0" xfId="112" applyFont="1" applyAlignment="1">
      <alignment horizontal="center" vertical="center"/>
      <protection/>
    </xf>
    <xf numFmtId="0" fontId="4" fillId="0" borderId="10" xfId="112" applyFont="1" applyBorder="1" applyAlignment="1">
      <alignment horizontal="center" vertical="center"/>
      <protection/>
    </xf>
    <xf numFmtId="0" fontId="4" fillId="0" borderId="0" xfId="112" applyFont="1" applyAlignment="1">
      <alignment vertical="center"/>
      <protection/>
    </xf>
    <xf numFmtId="0" fontId="3" fillId="0" borderId="10" xfId="112" applyFont="1" applyBorder="1" applyAlignment="1">
      <alignment vertical="center"/>
      <protection/>
    </xf>
    <xf numFmtId="0" fontId="3" fillId="0" borderId="10" xfId="112" applyFont="1" applyBorder="1" applyAlignment="1" quotePrefix="1">
      <alignment horizontal="center" vertical="center"/>
      <protection/>
    </xf>
    <xf numFmtId="0" fontId="3" fillId="0" borderId="10" xfId="112" applyFont="1" applyBorder="1" applyAlignment="1">
      <alignment vertical="center" wrapText="1"/>
      <protection/>
    </xf>
    <xf numFmtId="3" fontId="3" fillId="0" borderId="0" xfId="112" applyNumberFormat="1" applyFont="1" applyAlignment="1">
      <alignment vertical="center"/>
      <protection/>
    </xf>
    <xf numFmtId="0" fontId="4" fillId="0" borderId="10" xfId="112" applyFont="1" applyBorder="1" applyAlignment="1">
      <alignment vertical="center" wrapText="1"/>
      <protection/>
    </xf>
    <xf numFmtId="0" fontId="4" fillId="0" borderId="10" xfId="112" applyFont="1" applyBorder="1" applyAlignment="1" quotePrefix="1">
      <alignment horizontal="center" vertical="center"/>
      <protection/>
    </xf>
    <xf numFmtId="0" fontId="13" fillId="33" borderId="0" xfId="104" applyNumberFormat="1" applyFont="1" applyFill="1" applyAlignment="1">
      <alignment horizontal="right" vertical="center"/>
      <protection/>
    </xf>
    <xf numFmtId="0" fontId="3" fillId="33" borderId="0" xfId="104" applyFont="1" applyFill="1" applyAlignment="1">
      <alignment horizontal="right" vertical="center"/>
      <protection/>
    </xf>
    <xf numFmtId="0" fontId="9" fillId="0" borderId="0" xfId="111" applyFont="1" applyBorder="1" applyAlignment="1">
      <alignment vertical="center"/>
      <protection/>
    </xf>
    <xf numFmtId="0" fontId="12" fillId="0" borderId="0" xfId="112" applyNumberFormat="1" applyFont="1" applyAlignment="1">
      <alignment vertical="center"/>
      <protection/>
    </xf>
    <xf numFmtId="0" fontId="11" fillId="0" borderId="0" xfId="112" applyFont="1" applyAlignment="1">
      <alignment vertical="center"/>
      <protection/>
    </xf>
    <xf numFmtId="0" fontId="12" fillId="0" borderId="0" xfId="112" applyFont="1" applyAlignment="1">
      <alignment vertical="center"/>
      <protection/>
    </xf>
    <xf numFmtId="3" fontId="12" fillId="0" borderId="0" xfId="112" applyNumberFormat="1" applyFont="1" applyAlignment="1">
      <alignment vertical="center"/>
      <protection/>
    </xf>
    <xf numFmtId="0" fontId="3" fillId="0" borderId="0" xfId="112" applyFont="1" applyBorder="1" applyAlignment="1">
      <alignment horizontal="center" vertical="center"/>
      <protection/>
    </xf>
    <xf numFmtId="0" fontId="6" fillId="0" borderId="11" xfId="112" applyNumberFormat="1" applyFont="1" applyBorder="1" applyAlignment="1">
      <alignment vertical="center"/>
      <protection/>
    </xf>
    <xf numFmtId="0" fontId="6" fillId="0" borderId="0" xfId="112" applyNumberFormat="1" applyFont="1" applyBorder="1" applyAlignment="1">
      <alignment vertical="center"/>
      <protection/>
    </xf>
    <xf numFmtId="3" fontId="3" fillId="0" borderId="14" xfId="112" applyNumberFormat="1" applyFont="1" applyBorder="1" applyAlignment="1">
      <alignment horizontal="center" vertical="center" wrapText="1"/>
      <protection/>
    </xf>
    <xf numFmtId="0" fontId="3" fillId="0" borderId="14" xfId="112" applyFont="1" applyBorder="1" applyAlignment="1">
      <alignment horizontal="center" vertical="center" wrapText="1"/>
      <protection/>
    </xf>
    <xf numFmtId="0" fontId="3" fillId="0" borderId="15" xfId="112" applyFont="1" applyBorder="1" applyAlignment="1">
      <alignment horizontal="center" vertical="center" wrapText="1"/>
      <protection/>
    </xf>
    <xf numFmtId="0" fontId="3" fillId="0" borderId="16" xfId="112" applyFont="1" applyBorder="1" applyAlignment="1">
      <alignment horizontal="center" vertical="center" wrapText="1"/>
      <protection/>
    </xf>
    <xf numFmtId="3" fontId="3" fillId="0" borderId="12" xfId="112" applyNumberFormat="1" applyFont="1" applyBorder="1" applyAlignment="1">
      <alignment horizontal="right" vertical="center" wrapText="1"/>
      <protection/>
    </xf>
    <xf numFmtId="3" fontId="4" fillId="0" borderId="12" xfId="112" applyNumberFormat="1" applyFont="1" applyBorder="1" applyAlignment="1">
      <alignment horizontal="right" vertical="center" wrapText="1"/>
      <protection/>
    </xf>
    <xf numFmtId="3" fontId="4" fillId="0" borderId="10" xfId="59" applyNumberFormat="1" applyFont="1" applyFill="1" applyBorder="1" applyAlignment="1">
      <alignment vertical="center"/>
    </xf>
    <xf numFmtId="3" fontId="4" fillId="0" borderId="10" xfId="112" applyNumberFormat="1" applyFont="1" applyFill="1" applyBorder="1" applyAlignment="1">
      <alignment horizontal="right" vertical="center"/>
      <protection/>
    </xf>
    <xf numFmtId="0" fontId="22" fillId="33" borderId="0" xfId="104" applyFont="1" applyFill="1" applyAlignment="1">
      <alignment vertical="center"/>
      <protection/>
    </xf>
    <xf numFmtId="0" fontId="19" fillId="33" borderId="10" xfId="104" applyFont="1" applyFill="1" applyBorder="1" applyAlignment="1">
      <alignment horizontal="center" vertical="center"/>
      <protection/>
    </xf>
    <xf numFmtId="0" fontId="19" fillId="33" borderId="10" xfId="104" applyNumberFormat="1" applyFont="1" applyFill="1" applyBorder="1" applyAlignment="1">
      <alignment horizontal="left" vertical="center" wrapText="1"/>
      <protection/>
    </xf>
    <xf numFmtId="0" fontId="22" fillId="33" borderId="10" xfId="104" applyFont="1" applyFill="1" applyBorder="1" applyAlignment="1">
      <alignment horizontal="center" vertical="center"/>
      <protection/>
    </xf>
    <xf numFmtId="0" fontId="22" fillId="33" borderId="10" xfId="104" applyNumberFormat="1" applyFont="1" applyFill="1" applyBorder="1" applyAlignment="1">
      <alignment horizontal="left" vertical="center" wrapText="1"/>
      <protection/>
    </xf>
    <xf numFmtId="0" fontId="23" fillId="33" borderId="0" xfId="104" applyFont="1" applyFill="1" applyAlignment="1">
      <alignment vertical="center"/>
      <protection/>
    </xf>
    <xf numFmtId="0" fontId="22" fillId="33" borderId="10" xfId="104" applyFont="1" applyFill="1" applyBorder="1" applyAlignment="1" quotePrefix="1">
      <alignment horizontal="center" vertical="center"/>
      <protection/>
    </xf>
    <xf numFmtId="0" fontId="22" fillId="33" borderId="10" xfId="104" applyNumberFormat="1" applyFont="1" applyFill="1" applyBorder="1" applyAlignment="1">
      <alignment horizontal="left" vertical="center"/>
      <protection/>
    </xf>
    <xf numFmtId="0" fontId="19" fillId="33" borderId="10" xfId="104" applyNumberFormat="1" applyFont="1" applyFill="1" applyBorder="1" applyAlignment="1">
      <alignment horizontal="left" vertical="center"/>
      <protection/>
    </xf>
    <xf numFmtId="0" fontId="22" fillId="33" borderId="10" xfId="104" applyFont="1" applyFill="1" applyBorder="1" applyAlignment="1">
      <alignment horizontal="left" vertical="center"/>
      <protection/>
    </xf>
    <xf numFmtId="0" fontId="19" fillId="33" borderId="0" xfId="104" applyFont="1" applyFill="1" applyAlignment="1">
      <alignment vertical="center"/>
      <protection/>
    </xf>
    <xf numFmtId="0" fontId="19" fillId="33" borderId="10" xfId="104" applyFont="1" applyFill="1" applyBorder="1" applyAlignment="1" quotePrefix="1">
      <alignment horizontal="center" vertical="center"/>
      <protection/>
    </xf>
    <xf numFmtId="0" fontId="19" fillId="33" borderId="10" xfId="104" applyFont="1" applyFill="1" applyBorder="1" applyAlignment="1">
      <alignment horizontal="left" vertical="center" wrapText="1"/>
      <protection/>
    </xf>
    <xf numFmtId="0" fontId="19" fillId="33" borderId="0" xfId="104" applyFont="1" applyFill="1" applyBorder="1" applyAlignment="1">
      <alignment vertical="center"/>
      <protection/>
    </xf>
    <xf numFmtId="0" fontId="22" fillId="33" borderId="10" xfId="104" applyFont="1" applyFill="1" applyBorder="1" applyAlignment="1">
      <alignment horizontal="left" vertical="center" wrapText="1"/>
      <protection/>
    </xf>
    <xf numFmtId="0" fontId="24" fillId="33" borderId="10" xfId="104" applyFont="1" applyFill="1" applyBorder="1" applyAlignment="1">
      <alignment horizontal="left" vertical="center"/>
      <protection/>
    </xf>
    <xf numFmtId="0" fontId="19" fillId="33" borderId="10" xfId="104" applyFont="1" applyFill="1" applyBorder="1" applyAlignment="1">
      <alignment horizontal="right" vertical="center" wrapText="1"/>
      <protection/>
    </xf>
    <xf numFmtId="0" fontId="13" fillId="33" borderId="0" xfId="104" applyNumberFormat="1" applyFont="1" applyFill="1" applyAlignment="1">
      <alignment horizontal="center" vertical="center"/>
      <protection/>
    </xf>
    <xf numFmtId="0" fontId="19" fillId="33" borderId="10" xfId="104" applyNumberFormat="1" applyFont="1" applyFill="1" applyBorder="1" applyAlignment="1">
      <alignment horizontal="center" vertical="center" wrapText="1"/>
      <protection/>
    </xf>
    <xf numFmtId="0" fontId="22" fillId="33" borderId="10" xfId="104" applyNumberFormat="1" applyFont="1" applyFill="1" applyBorder="1" applyAlignment="1">
      <alignment horizontal="center" vertical="center" wrapText="1"/>
      <protection/>
    </xf>
    <xf numFmtId="0" fontId="22" fillId="33" borderId="10" xfId="104" applyNumberFormat="1" applyFont="1" applyFill="1" applyBorder="1" applyAlignment="1">
      <alignment horizontal="center" vertical="center"/>
      <protection/>
    </xf>
    <xf numFmtId="0" fontId="19" fillId="33" borderId="10" xfId="104" applyFont="1" applyFill="1" applyBorder="1" applyAlignment="1">
      <alignment horizontal="center" vertical="center" wrapText="1"/>
      <protection/>
    </xf>
    <xf numFmtId="0" fontId="22" fillId="33" borderId="10" xfId="104" applyFont="1" applyFill="1" applyBorder="1" applyAlignment="1">
      <alignment horizontal="center" vertical="center" wrapText="1"/>
      <protection/>
    </xf>
    <xf numFmtId="0" fontId="24" fillId="33" borderId="10" xfId="104" applyFont="1" applyFill="1" applyBorder="1" applyAlignment="1">
      <alignment horizontal="center" vertical="center"/>
      <protection/>
    </xf>
    <xf numFmtId="0" fontId="19" fillId="33" borderId="10" xfId="104" applyFont="1" applyFill="1" applyBorder="1" applyAlignment="1">
      <alignment horizontal="left" vertical="center"/>
      <protection/>
    </xf>
    <xf numFmtId="0" fontId="19" fillId="33" borderId="10" xfId="104" applyNumberFormat="1" applyFont="1" applyFill="1" applyBorder="1" applyAlignment="1">
      <alignment horizontal="center" vertical="center"/>
      <protection/>
    </xf>
    <xf numFmtId="0" fontId="4" fillId="33" borderId="13" xfId="104" applyNumberFormat="1" applyFont="1" applyFill="1" applyBorder="1" applyAlignment="1">
      <alignment horizontal="center" vertical="center" wrapText="1"/>
      <protection/>
    </xf>
    <xf numFmtId="180" fontId="4" fillId="33" borderId="10" xfId="104" applyNumberFormat="1" applyFont="1" applyFill="1" applyBorder="1" applyAlignment="1">
      <alignment horizontal="right" vertical="center" wrapText="1"/>
      <protection/>
    </xf>
    <xf numFmtId="0" fontId="3" fillId="33" borderId="10" xfId="104" applyNumberFormat="1" applyFont="1" applyFill="1" applyBorder="1" applyAlignment="1">
      <alignment horizontal="right" vertical="center" wrapText="1"/>
      <protection/>
    </xf>
    <xf numFmtId="180" fontId="3" fillId="33" borderId="10" xfId="104" applyNumberFormat="1" applyFont="1" applyFill="1" applyBorder="1" applyAlignment="1">
      <alignment horizontal="right" vertical="center" wrapText="1"/>
      <protection/>
    </xf>
    <xf numFmtId="0" fontId="3" fillId="33" borderId="10" xfId="104" applyNumberFormat="1" applyFont="1" applyFill="1" applyBorder="1" applyAlignment="1">
      <alignment horizontal="right" vertical="center"/>
      <protection/>
    </xf>
    <xf numFmtId="0" fontId="4" fillId="33" borderId="10" xfId="104" applyNumberFormat="1" applyFont="1" applyFill="1" applyBorder="1" applyAlignment="1">
      <alignment horizontal="right" vertical="center"/>
      <protection/>
    </xf>
    <xf numFmtId="180" fontId="19" fillId="33" borderId="10" xfId="68" applyNumberFormat="1" applyFont="1" applyFill="1" applyBorder="1" applyAlignment="1">
      <alignment horizontal="right" vertical="center" wrapText="1"/>
    </xf>
    <xf numFmtId="0" fontId="22" fillId="0" borderId="0" xfId="111" applyFont="1" applyAlignment="1">
      <alignment vertical="center"/>
      <protection/>
    </xf>
    <xf numFmtId="3" fontId="19" fillId="0" borderId="10" xfId="59" applyNumberFormat="1" applyFont="1" applyBorder="1" applyAlignment="1">
      <alignment vertical="center"/>
    </xf>
    <xf numFmtId="0" fontId="19" fillId="0" borderId="0" xfId="111" applyFont="1" applyAlignment="1">
      <alignment vertical="center"/>
      <protection/>
    </xf>
    <xf numFmtId="3" fontId="22" fillId="0" borderId="10" xfId="59" applyNumberFormat="1" applyFont="1" applyBorder="1" applyAlignment="1">
      <alignment vertical="center"/>
    </xf>
    <xf numFmtId="0" fontId="11" fillId="0" borderId="0" xfId="104" applyFont="1" applyAlignment="1">
      <alignment vertical="center"/>
      <protection/>
    </xf>
    <xf numFmtId="0" fontId="3" fillId="0" borderId="0" xfId="104" applyFont="1" applyBorder="1" applyAlignment="1">
      <alignment horizontal="center" vertical="center"/>
      <protection/>
    </xf>
    <xf numFmtId="0" fontId="6" fillId="0" borderId="11" xfId="104" applyNumberFormat="1" applyFont="1" applyBorder="1" applyAlignment="1">
      <alignment vertical="center"/>
      <protection/>
    </xf>
    <xf numFmtId="0" fontId="5" fillId="0" borderId="11" xfId="104" applyFont="1" applyBorder="1" applyAlignment="1">
      <alignment vertical="center"/>
      <protection/>
    </xf>
    <xf numFmtId="0" fontId="13" fillId="0" borderId="11" xfId="104" applyFont="1" applyBorder="1" applyAlignment="1">
      <alignment vertical="center"/>
      <protection/>
    </xf>
    <xf numFmtId="0" fontId="19" fillId="0" borderId="10" xfId="104" applyFont="1" applyBorder="1" applyAlignment="1">
      <alignment horizontal="center" vertical="center"/>
      <protection/>
    </xf>
    <xf numFmtId="0" fontId="19" fillId="0" borderId="13" xfId="104" applyFont="1" applyBorder="1" applyAlignment="1">
      <alignment horizontal="center" vertical="center"/>
      <protection/>
    </xf>
    <xf numFmtId="0" fontId="19" fillId="0" borderId="10" xfId="104" applyNumberFormat="1" applyFont="1" applyBorder="1" applyAlignment="1">
      <alignment horizontal="left" vertical="center"/>
      <protection/>
    </xf>
    <xf numFmtId="3" fontId="19" fillId="0" borderId="10" xfId="104" applyNumberFormat="1" applyFont="1" applyBorder="1" applyAlignment="1">
      <alignment horizontal="right" vertical="center"/>
      <protection/>
    </xf>
    <xf numFmtId="0" fontId="19" fillId="34" borderId="10" xfId="104" applyNumberFormat="1" applyFont="1" applyFill="1" applyBorder="1" applyAlignment="1">
      <alignment vertical="center"/>
      <protection/>
    </xf>
    <xf numFmtId="0" fontId="22" fillId="0" borderId="10" xfId="104" applyFont="1" applyBorder="1" applyAlignment="1">
      <alignment horizontal="center" vertical="center"/>
      <protection/>
    </xf>
    <xf numFmtId="0" fontId="22" fillId="34" borderId="10" xfId="104" applyNumberFormat="1" applyFont="1" applyFill="1" applyBorder="1" applyAlignment="1">
      <alignment vertical="center"/>
      <protection/>
    </xf>
    <xf numFmtId="3" fontId="22" fillId="0" borderId="10" xfId="59" applyNumberFormat="1" applyFont="1" applyBorder="1" applyAlignment="1">
      <alignment horizontal="right" vertical="center"/>
    </xf>
    <xf numFmtId="0" fontId="22" fillId="0" borderId="10" xfId="104" applyNumberFormat="1" applyFont="1" applyBorder="1" applyAlignment="1">
      <alignment horizontal="left" vertical="center"/>
      <protection/>
    </xf>
    <xf numFmtId="0" fontId="19" fillId="0" borderId="10" xfId="104" applyFont="1" applyBorder="1" applyAlignment="1">
      <alignment horizontal="left" vertical="center"/>
      <protection/>
    </xf>
    <xf numFmtId="3" fontId="22" fillId="0" borderId="10" xfId="104" applyNumberFormat="1" applyFont="1" applyBorder="1" applyAlignment="1">
      <alignment horizontal="right" vertical="center"/>
      <protection/>
    </xf>
    <xf numFmtId="0" fontId="3" fillId="0" borderId="0" xfId="104" applyFont="1" applyAlignment="1">
      <alignment vertical="center"/>
      <protection/>
    </xf>
    <xf numFmtId="0" fontId="22" fillId="0" borderId="10" xfId="104" applyFont="1" applyBorder="1" applyAlignment="1">
      <alignment horizontal="left" vertical="center"/>
      <protection/>
    </xf>
    <xf numFmtId="3" fontId="22" fillId="0" borderId="10" xfId="104" applyNumberFormat="1" applyFont="1" applyBorder="1" applyAlignment="1">
      <alignment vertical="center"/>
      <protection/>
    </xf>
    <xf numFmtId="0" fontId="22" fillId="0" borderId="10" xfId="104" applyFont="1" applyBorder="1" applyAlignment="1" quotePrefix="1">
      <alignment horizontal="center" vertical="center" wrapText="1"/>
      <protection/>
    </xf>
    <xf numFmtId="0" fontId="22" fillId="0" borderId="10" xfId="104" applyFont="1" applyBorder="1" applyAlignment="1">
      <alignment horizontal="left" vertical="center" wrapText="1"/>
      <protection/>
    </xf>
    <xf numFmtId="4" fontId="22" fillId="0" borderId="10" xfId="104" applyNumberFormat="1" applyFont="1" applyBorder="1" applyAlignment="1">
      <alignment horizontal="right" vertical="center"/>
      <protection/>
    </xf>
    <xf numFmtId="2" fontId="22" fillId="0" borderId="10" xfId="104" applyNumberFormat="1" applyFont="1" applyBorder="1" applyAlignment="1">
      <alignment vertical="center"/>
      <protection/>
    </xf>
    <xf numFmtId="0" fontId="7" fillId="0" borderId="0" xfId="104" applyFont="1" applyAlignment="1">
      <alignment vertical="center"/>
      <protection/>
    </xf>
    <xf numFmtId="0" fontId="22" fillId="0" borderId="10" xfId="104" applyFont="1" applyBorder="1" applyAlignment="1">
      <alignment vertical="center"/>
      <protection/>
    </xf>
    <xf numFmtId="3" fontId="4" fillId="0" borderId="10" xfId="104" applyNumberFormat="1" applyFont="1" applyBorder="1" applyAlignment="1">
      <alignment horizontal="center" vertical="center"/>
      <protection/>
    </xf>
    <xf numFmtId="180" fontId="19" fillId="33" borderId="10" xfId="104" applyNumberFormat="1" applyFont="1" applyFill="1" applyBorder="1" applyAlignment="1">
      <alignment vertical="center"/>
      <protection/>
    </xf>
    <xf numFmtId="180" fontId="22" fillId="33" borderId="10" xfId="104" applyNumberFormat="1" applyFont="1" applyFill="1" applyBorder="1" applyAlignment="1">
      <alignment vertical="center"/>
      <protection/>
    </xf>
    <xf numFmtId="0" fontId="4" fillId="0" borderId="10" xfId="112" applyFont="1" applyBorder="1" applyAlignment="1">
      <alignment horizontal="center" vertical="center" wrapText="1"/>
      <protection/>
    </xf>
    <xf numFmtId="0" fontId="3" fillId="0" borderId="0" xfId="104" applyFont="1" applyFill="1" applyAlignment="1">
      <alignment vertical="center"/>
      <protection/>
    </xf>
    <xf numFmtId="180" fontId="22" fillId="33" borderId="10" xfId="48" applyNumberFormat="1" applyFont="1" applyFill="1" applyBorder="1" applyAlignment="1">
      <alignment horizontal="center" vertical="center"/>
    </xf>
    <xf numFmtId="180" fontId="22" fillId="33" borderId="10" xfId="48" applyNumberFormat="1" applyFont="1" applyFill="1" applyBorder="1" applyAlignment="1">
      <alignment horizontal="left" vertical="center" wrapText="1"/>
    </xf>
    <xf numFmtId="180" fontId="22" fillId="33" borderId="10" xfId="48" applyNumberFormat="1" applyFont="1" applyFill="1" applyBorder="1" applyAlignment="1">
      <alignment horizontal="center" vertical="center" wrapText="1"/>
    </xf>
    <xf numFmtId="180" fontId="22" fillId="33" borderId="0" xfId="48" applyNumberFormat="1" applyFont="1" applyFill="1" applyBorder="1" applyAlignment="1">
      <alignment vertical="center"/>
    </xf>
    <xf numFmtId="180" fontId="4" fillId="0" borderId="10" xfId="48" applyNumberFormat="1" applyFont="1" applyFill="1" applyBorder="1" applyAlignment="1">
      <alignment horizontal="right" vertical="center" wrapText="1"/>
    </xf>
    <xf numFmtId="0" fontId="19" fillId="0" borderId="10" xfId="104" applyFont="1" applyFill="1" applyBorder="1" applyAlignment="1">
      <alignment horizontal="center" vertical="center"/>
      <protection/>
    </xf>
    <xf numFmtId="0" fontId="19" fillId="0" borderId="10" xfId="104" applyFont="1" applyFill="1" applyBorder="1" applyAlignment="1">
      <alignment horizontal="left" vertical="center" wrapText="1"/>
      <protection/>
    </xf>
    <xf numFmtId="0" fontId="19" fillId="0" borderId="10" xfId="104" applyFont="1" applyFill="1" applyBorder="1" applyAlignment="1">
      <alignment horizontal="center" vertical="center" wrapText="1"/>
      <protection/>
    </xf>
    <xf numFmtId="180" fontId="4" fillId="0" borderId="10" xfId="104" applyNumberFormat="1" applyFont="1" applyFill="1" applyBorder="1" applyAlignment="1">
      <alignment horizontal="right" vertical="center" wrapText="1"/>
      <protection/>
    </xf>
    <xf numFmtId="0" fontId="22" fillId="0" borderId="0" xfId="104" applyFont="1" applyFill="1" applyAlignment="1">
      <alignment vertical="center"/>
      <protection/>
    </xf>
    <xf numFmtId="0" fontId="3" fillId="0" borderId="10" xfId="0" applyNumberFormat="1" applyFont="1" applyFill="1" applyBorder="1" applyAlignment="1" quotePrefix="1">
      <alignment horizontal="left" vertical="center" wrapText="1"/>
    </xf>
    <xf numFmtId="0" fontId="69"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left" vertical="center" wrapText="1"/>
    </xf>
    <xf numFmtId="0" fontId="69"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12" xfId="0" applyFont="1" applyBorder="1" applyAlignment="1">
      <alignment horizontal="center" vertical="center"/>
    </xf>
    <xf numFmtId="0" fontId="4" fillId="0" borderId="10" xfId="0" applyFont="1" applyBorder="1" applyAlignment="1">
      <alignment horizontal="center"/>
    </xf>
    <xf numFmtId="0" fontId="5" fillId="33" borderId="0" xfId="104" applyNumberFormat="1" applyFont="1" applyFill="1" applyAlignment="1">
      <alignment vertical="center"/>
      <protection/>
    </xf>
    <xf numFmtId="0" fontId="19" fillId="33" borderId="10" xfId="104" applyNumberFormat="1" applyFont="1" applyFill="1" applyBorder="1" applyAlignment="1">
      <alignment horizontal="center" vertical="center"/>
      <protection/>
    </xf>
    <xf numFmtId="0" fontId="29" fillId="0" borderId="0" xfId="0" applyFont="1" applyAlignment="1">
      <alignment/>
    </xf>
    <xf numFmtId="0" fontId="22" fillId="0" borderId="0" xfId="111" applyFont="1" applyAlignment="1">
      <alignment horizontal="center" vertical="center"/>
      <protection/>
    </xf>
    <xf numFmtId="0" fontId="29" fillId="0" borderId="11" xfId="111" applyFont="1" applyBorder="1" applyAlignment="1">
      <alignment horizontal="right"/>
      <protection/>
    </xf>
    <xf numFmtId="0" fontId="19" fillId="0" borderId="10" xfId="111" applyFont="1" applyBorder="1" applyAlignment="1">
      <alignment horizontal="center" vertical="center"/>
      <protection/>
    </xf>
    <xf numFmtId="0" fontId="19" fillId="0" borderId="10" xfId="111" applyFont="1" applyBorder="1" applyAlignment="1">
      <alignment horizontal="center" vertical="center" wrapText="1"/>
      <protection/>
    </xf>
    <xf numFmtId="0" fontId="19" fillId="0" borderId="10" xfId="111" applyFont="1" applyBorder="1" applyAlignment="1">
      <alignment horizontal="left" vertical="center" wrapText="1"/>
      <protection/>
    </xf>
    <xf numFmtId="180" fontId="19" fillId="0" borderId="10" xfId="111" applyNumberFormat="1" applyFont="1" applyBorder="1" applyAlignment="1">
      <alignment horizontal="right" vertical="center" wrapText="1"/>
      <protection/>
    </xf>
    <xf numFmtId="0" fontId="22" fillId="0" borderId="10" xfId="111" applyFont="1" applyBorder="1" applyAlignment="1">
      <alignment horizontal="center" vertical="center"/>
      <protection/>
    </xf>
    <xf numFmtId="0" fontId="22" fillId="0" borderId="10" xfId="111" applyFont="1" applyBorder="1" applyAlignment="1">
      <alignment horizontal="left" vertical="center" wrapText="1"/>
      <protection/>
    </xf>
    <xf numFmtId="0" fontId="22" fillId="0" borderId="10" xfId="111" applyFont="1" applyBorder="1" applyAlignment="1">
      <alignment horizontal="left" vertical="center"/>
      <protection/>
    </xf>
    <xf numFmtId="180" fontId="22" fillId="0" borderId="10" xfId="48" applyNumberFormat="1" applyFont="1" applyBorder="1" applyAlignment="1">
      <alignment horizontal="right" vertical="center" wrapText="1"/>
    </xf>
    <xf numFmtId="180" fontId="19" fillId="0" borderId="10" xfId="48" applyNumberFormat="1" applyFont="1" applyBorder="1" applyAlignment="1">
      <alignment horizontal="right" vertical="center" wrapText="1"/>
    </xf>
    <xf numFmtId="0" fontId="22" fillId="0" borderId="10" xfId="111" applyFont="1" applyBorder="1" applyAlignment="1" quotePrefix="1">
      <alignment horizontal="center" vertical="center"/>
      <protection/>
    </xf>
    <xf numFmtId="0" fontId="22" fillId="0" borderId="10" xfId="111" applyFont="1" applyBorder="1" applyAlignment="1">
      <alignment vertical="center" wrapText="1"/>
      <protection/>
    </xf>
    <xf numFmtId="0" fontId="19" fillId="0" borderId="10" xfId="111" applyFont="1" applyBorder="1" applyAlignment="1">
      <alignment vertical="center" wrapText="1"/>
      <protection/>
    </xf>
    <xf numFmtId="0" fontId="19" fillId="0" borderId="10" xfId="111" applyFont="1" applyBorder="1" applyAlignment="1" quotePrefix="1">
      <alignment horizontal="center" vertical="center"/>
      <protection/>
    </xf>
    <xf numFmtId="3" fontId="19" fillId="0" borderId="10" xfId="59" applyNumberFormat="1" applyFont="1" applyBorder="1" applyAlignment="1">
      <alignment horizontal="right" vertical="center"/>
    </xf>
    <xf numFmtId="0" fontId="22" fillId="0" borderId="10" xfId="111" applyFont="1" applyBorder="1" applyAlignment="1">
      <alignment horizontal="right" vertical="center" wrapText="1"/>
      <protection/>
    </xf>
    <xf numFmtId="180" fontId="22" fillId="0" borderId="10" xfId="48"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9" fillId="0" borderId="0" xfId="0" applyFont="1" applyAlignment="1">
      <alignment horizontal="center"/>
    </xf>
    <xf numFmtId="0" fontId="19" fillId="0" borderId="0" xfId="0" applyFont="1" applyAlignment="1">
      <alignment horizontal="center"/>
    </xf>
    <xf numFmtId="0" fontId="13" fillId="0" borderId="11" xfId="0" applyFont="1" applyBorder="1" applyAlignment="1">
      <alignment horizont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12" fillId="0" borderId="0" xfId="104" applyFont="1" applyAlignment="1">
      <alignment horizontal="center"/>
      <protection/>
    </xf>
    <xf numFmtId="0" fontId="5" fillId="0" borderId="0" xfId="104" applyFont="1" applyAlignment="1">
      <alignment horizontal="center"/>
      <protection/>
    </xf>
    <xf numFmtId="0" fontId="13" fillId="0" borderId="11" xfId="104" applyFont="1" applyBorder="1" applyAlignment="1">
      <alignment horizontal="right" vertical="center"/>
      <protection/>
    </xf>
    <xf numFmtId="0" fontId="9" fillId="0" borderId="10" xfId="104" applyFont="1" applyBorder="1" applyAlignment="1">
      <alignment horizontal="center" vertical="center"/>
      <protection/>
    </xf>
    <xf numFmtId="180" fontId="4" fillId="0" borderId="10" xfId="63" applyNumberFormat="1" applyFont="1" applyFill="1" applyBorder="1" applyAlignment="1">
      <alignment horizontal="center" vertical="center"/>
    </xf>
    <xf numFmtId="0" fontId="19" fillId="0" borderId="0" xfId="111" applyFont="1" applyAlignment="1">
      <alignment horizontal="center"/>
      <protection/>
    </xf>
    <xf numFmtId="0" fontId="19" fillId="0" borderId="16" xfId="111" applyFont="1" applyBorder="1" applyAlignment="1">
      <alignment horizontal="center" vertical="center"/>
      <protection/>
    </xf>
    <xf numFmtId="0" fontId="19" fillId="0" borderId="13" xfId="111" applyFont="1" applyBorder="1" applyAlignment="1">
      <alignment horizontal="center" vertical="center"/>
      <protection/>
    </xf>
    <xf numFmtId="0" fontId="29" fillId="0" borderId="0" xfId="112" applyFont="1" applyAlignment="1">
      <alignment horizontal="center" vertical="center"/>
      <protection/>
    </xf>
    <xf numFmtId="0" fontId="19" fillId="0" borderId="16" xfId="111" applyFont="1" applyBorder="1" applyAlignment="1">
      <alignment horizontal="center" vertical="center" wrapText="1"/>
      <protection/>
    </xf>
    <xf numFmtId="0" fontId="19" fillId="0" borderId="13" xfId="111" applyFont="1" applyBorder="1" applyAlignment="1">
      <alignment horizontal="center" vertical="center" wrapText="1"/>
      <protection/>
    </xf>
    <xf numFmtId="0" fontId="19" fillId="0" borderId="17" xfId="111" applyFont="1" applyBorder="1" applyAlignment="1">
      <alignment horizontal="center" vertical="center"/>
      <protection/>
    </xf>
    <xf numFmtId="0" fontId="19" fillId="0" borderId="19" xfId="111" applyFont="1" applyBorder="1" applyAlignment="1">
      <alignment horizontal="center" vertical="center"/>
      <protection/>
    </xf>
    <xf numFmtId="0" fontId="19" fillId="0" borderId="20" xfId="111" applyFont="1" applyBorder="1" applyAlignment="1">
      <alignment horizontal="center" vertical="center"/>
      <protection/>
    </xf>
    <xf numFmtId="0" fontId="12" fillId="33" borderId="0" xfId="104" applyNumberFormat="1" applyFont="1" applyFill="1" applyAlignment="1">
      <alignment horizontal="center" vertical="center"/>
      <protection/>
    </xf>
    <xf numFmtId="0" fontId="5" fillId="33" borderId="0" xfId="104" applyNumberFormat="1" applyFont="1" applyFill="1" applyAlignment="1">
      <alignment horizontal="center" vertical="center"/>
      <protection/>
    </xf>
    <xf numFmtId="0" fontId="4" fillId="33" borderId="16" xfId="104" applyFont="1" applyFill="1" applyBorder="1" applyAlignment="1">
      <alignment horizontal="center" vertical="center" wrapText="1"/>
      <protection/>
    </xf>
    <xf numFmtId="0" fontId="4" fillId="33" borderId="13" xfId="104" applyFont="1" applyFill="1" applyBorder="1" applyAlignment="1">
      <alignment horizontal="center" vertical="center" wrapText="1"/>
      <protection/>
    </xf>
    <xf numFmtId="0" fontId="19" fillId="33" borderId="10" xfId="104" applyNumberFormat="1" applyFont="1" applyFill="1" applyBorder="1" applyAlignment="1">
      <alignment horizontal="center" vertical="center"/>
      <protection/>
    </xf>
    <xf numFmtId="0" fontId="19" fillId="33" borderId="16" xfId="104" applyNumberFormat="1" applyFont="1" applyFill="1" applyBorder="1" applyAlignment="1">
      <alignment horizontal="center" vertical="center"/>
      <protection/>
    </xf>
    <xf numFmtId="0" fontId="19" fillId="33" borderId="13" xfId="104" applyNumberFormat="1" applyFont="1" applyFill="1" applyBorder="1" applyAlignment="1">
      <alignment horizontal="center" vertical="center"/>
      <protection/>
    </xf>
    <xf numFmtId="0" fontId="4" fillId="33" borderId="10" xfId="104" applyNumberFormat="1" applyFont="1" applyFill="1" applyBorder="1" applyAlignment="1">
      <alignment horizontal="center" vertical="center"/>
      <protection/>
    </xf>
    <xf numFmtId="0" fontId="12" fillId="0" borderId="0" xfId="104" applyNumberFormat="1" applyFont="1" applyAlignment="1">
      <alignment horizontal="center" vertical="center"/>
      <protection/>
    </xf>
    <xf numFmtId="0" fontId="19" fillId="0" borderId="10" xfId="104" applyNumberFormat="1" applyFont="1" applyBorder="1" applyAlignment="1">
      <alignment horizontal="center" vertical="center"/>
      <protection/>
    </xf>
    <xf numFmtId="0" fontId="19" fillId="0" borderId="16" xfId="104" applyFont="1" applyBorder="1" applyAlignment="1">
      <alignment horizontal="center" vertical="center"/>
      <protection/>
    </xf>
    <xf numFmtId="0" fontId="19" fillId="0" borderId="13" xfId="104" applyFont="1" applyBorder="1" applyAlignment="1">
      <alignment horizontal="center" vertical="center"/>
      <protection/>
    </xf>
    <xf numFmtId="0" fontId="19" fillId="0" borderId="10" xfId="104" applyFont="1" applyBorder="1" applyAlignment="1">
      <alignment horizontal="center" vertical="center"/>
      <protection/>
    </xf>
    <xf numFmtId="0" fontId="19" fillId="0" borderId="16" xfId="104" applyFont="1" applyBorder="1" applyAlignment="1">
      <alignment horizontal="center" vertical="center" wrapText="1"/>
      <protection/>
    </xf>
    <xf numFmtId="0" fontId="19" fillId="0" borderId="13" xfId="104" applyFont="1" applyBorder="1" applyAlignment="1">
      <alignment horizontal="center" vertical="center" wrapText="1"/>
      <protection/>
    </xf>
    <xf numFmtId="0" fontId="12" fillId="0" borderId="0" xfId="111" applyNumberFormat="1" applyFont="1" applyAlignment="1">
      <alignment horizontal="center" wrapText="1"/>
      <protection/>
    </xf>
    <xf numFmtId="0" fontId="4" fillId="0" borderId="16" xfId="104" applyFont="1" applyBorder="1" applyAlignment="1">
      <alignment horizontal="center" vertical="center" wrapText="1"/>
      <protection/>
    </xf>
    <xf numFmtId="0" fontId="4" fillId="0" borderId="13" xfId="104" applyFont="1" applyBorder="1" applyAlignment="1">
      <alignment horizontal="center" vertical="center" wrapText="1"/>
      <protection/>
    </xf>
    <xf numFmtId="0" fontId="4" fillId="0" borderId="12" xfId="104" applyFont="1" applyBorder="1" applyAlignment="1">
      <alignment horizontal="center" vertical="center" wrapText="1"/>
      <protection/>
    </xf>
    <xf numFmtId="0" fontId="4" fillId="0" borderId="21" xfId="104" applyFont="1" applyBorder="1" applyAlignment="1">
      <alignment horizontal="center" vertical="center" wrapText="1"/>
      <protection/>
    </xf>
    <xf numFmtId="0" fontId="4" fillId="0" borderId="16" xfId="111" applyNumberFormat="1" applyFont="1" applyBorder="1" applyAlignment="1">
      <alignment horizontal="center" vertical="center"/>
      <protection/>
    </xf>
    <xf numFmtId="0" fontId="4" fillId="0" borderId="13" xfId="111" applyNumberFormat="1" applyFont="1" applyBorder="1" applyAlignment="1">
      <alignment horizontal="center" vertical="center"/>
      <protection/>
    </xf>
    <xf numFmtId="180" fontId="12" fillId="0" borderId="0" xfId="63" applyNumberFormat="1" applyFont="1" applyFill="1" applyAlignment="1">
      <alignment horizontal="center" vertical="center"/>
    </xf>
    <xf numFmtId="0" fontId="5" fillId="0" borderId="0" xfId="112" applyNumberFormat="1" applyFont="1" applyAlignment="1">
      <alignment horizontal="center" vertical="center"/>
      <protection/>
    </xf>
    <xf numFmtId="0" fontId="12" fillId="0" borderId="0" xfId="112" applyNumberFormat="1" applyFont="1" applyAlignment="1">
      <alignment horizontal="center"/>
      <protection/>
    </xf>
    <xf numFmtId="3" fontId="4" fillId="0" borderId="10" xfId="112" applyNumberFormat="1" applyFont="1" applyBorder="1" applyAlignment="1">
      <alignment horizontal="center" vertical="center" wrapText="1"/>
      <protection/>
    </xf>
    <xf numFmtId="3" fontId="4" fillId="0" borderId="12" xfId="112" applyNumberFormat="1" applyFont="1" applyBorder="1" applyAlignment="1">
      <alignment horizontal="center" vertical="center" wrapText="1"/>
      <protection/>
    </xf>
    <xf numFmtId="3" fontId="4" fillId="0" borderId="22" xfId="112" applyNumberFormat="1" applyFont="1" applyBorder="1" applyAlignment="1">
      <alignment horizontal="center" vertical="center" wrapText="1"/>
      <protection/>
    </xf>
    <xf numFmtId="3" fontId="4" fillId="0" borderId="21" xfId="112" applyNumberFormat="1" applyFont="1" applyBorder="1" applyAlignment="1">
      <alignment horizontal="center" vertical="center" wrapText="1"/>
      <protection/>
    </xf>
    <xf numFmtId="3" fontId="4" fillId="0" borderId="17" xfId="112" applyNumberFormat="1" applyFont="1" applyBorder="1" applyAlignment="1">
      <alignment horizontal="center" vertical="center" wrapText="1"/>
      <protection/>
    </xf>
    <xf numFmtId="3" fontId="4" fillId="0" borderId="20" xfId="112" applyNumberFormat="1" applyFont="1" applyBorder="1" applyAlignment="1">
      <alignment horizontal="center" vertical="center" wrapText="1"/>
      <protection/>
    </xf>
    <xf numFmtId="3" fontId="4" fillId="0" borderId="18" xfId="112" applyNumberFormat="1" applyFont="1" applyBorder="1" applyAlignment="1">
      <alignment horizontal="center" vertical="center" wrapText="1"/>
      <protection/>
    </xf>
    <xf numFmtId="3" fontId="4" fillId="0" borderId="23" xfId="112" applyNumberFormat="1" applyFont="1" applyBorder="1" applyAlignment="1">
      <alignment horizontal="center" vertical="center" wrapText="1"/>
      <protection/>
    </xf>
    <xf numFmtId="0" fontId="4" fillId="0" borderId="16" xfId="112" applyNumberFormat="1" applyFont="1" applyBorder="1" applyAlignment="1">
      <alignment horizontal="center" vertical="center"/>
      <protection/>
    </xf>
    <xf numFmtId="0" fontId="4" fillId="0" borderId="13" xfId="112" applyNumberFormat="1" applyFont="1" applyBorder="1" applyAlignment="1">
      <alignment horizontal="center" vertical="center"/>
      <protection/>
    </xf>
    <xf numFmtId="0" fontId="13" fillId="0" borderId="11" xfId="112" applyFont="1" applyBorder="1" applyAlignment="1">
      <alignment horizontal="right" vertical="center"/>
      <protection/>
    </xf>
    <xf numFmtId="3" fontId="4" fillId="0" borderId="19" xfId="111" applyNumberFormat="1" applyFont="1" applyBorder="1" applyAlignment="1">
      <alignment horizontal="center" vertical="center" wrapText="1"/>
      <protection/>
    </xf>
    <xf numFmtId="3" fontId="4" fillId="0" borderId="20" xfId="111" applyNumberFormat="1" applyFont="1" applyBorder="1" applyAlignment="1">
      <alignment horizontal="center" vertical="center" wrapText="1"/>
      <protection/>
    </xf>
    <xf numFmtId="0" fontId="12" fillId="0" borderId="0" xfId="104" applyFont="1" applyFill="1" applyAlignment="1">
      <alignment horizontal="center" vertical="center"/>
      <protection/>
    </xf>
    <xf numFmtId="0" fontId="12" fillId="0" borderId="0" xfId="111" applyNumberFormat="1" applyFont="1" applyAlignment="1">
      <alignment horizontal="center"/>
      <protection/>
    </xf>
    <xf numFmtId="0" fontId="70" fillId="0" borderId="0" xfId="111" applyNumberFormat="1" applyFont="1" applyAlignment="1">
      <alignment horizontal="center" vertical="center"/>
      <protection/>
    </xf>
    <xf numFmtId="3" fontId="4" fillId="0" borderId="12" xfId="111" applyNumberFormat="1" applyFont="1" applyBorder="1" applyAlignment="1">
      <alignment horizontal="center" vertical="center" wrapText="1"/>
      <protection/>
    </xf>
    <xf numFmtId="3" fontId="4" fillId="0" borderId="22" xfId="111" applyNumberFormat="1" applyFont="1" applyBorder="1" applyAlignment="1">
      <alignment horizontal="center" vertical="center" wrapText="1"/>
      <protection/>
    </xf>
    <xf numFmtId="3" fontId="4" fillId="0" borderId="21" xfId="111" applyNumberFormat="1" applyFont="1" applyBorder="1" applyAlignment="1">
      <alignment horizontal="center" vertical="center" wrapText="1"/>
      <protection/>
    </xf>
    <xf numFmtId="0" fontId="3" fillId="0" borderId="0" xfId="111" applyNumberFormat="1" applyFont="1" applyFill="1" applyBorder="1" applyAlignment="1">
      <alignment horizontal="center" vertical="center"/>
      <protection/>
    </xf>
    <xf numFmtId="0" fontId="14" fillId="0" borderId="0" xfId="111" applyFont="1" applyBorder="1" applyAlignment="1">
      <alignment horizontal="left" vertical="center"/>
      <protection/>
    </xf>
    <xf numFmtId="0" fontId="4" fillId="0" borderId="0" xfId="111" applyFont="1" applyBorder="1" applyAlignment="1">
      <alignment horizontal="center" vertical="center" wrapText="1"/>
      <protection/>
    </xf>
    <xf numFmtId="3" fontId="9" fillId="0" borderId="0" xfId="111" applyNumberFormat="1" applyFont="1" applyBorder="1" applyAlignment="1">
      <alignment horizontal="center" vertical="center"/>
      <protection/>
    </xf>
    <xf numFmtId="0" fontId="9" fillId="0" borderId="0" xfId="111" applyFont="1" applyBorder="1" applyAlignment="1">
      <alignment horizontal="center" vertical="center"/>
      <protection/>
    </xf>
    <xf numFmtId="0" fontId="4" fillId="0" borderId="0" xfId="111" applyFont="1" applyBorder="1" applyAlignment="1" quotePrefix="1">
      <alignment horizontal="center" vertical="center" wrapText="1"/>
      <protection/>
    </xf>
    <xf numFmtId="0" fontId="9" fillId="0" borderId="0" xfId="111" applyFont="1" applyAlignment="1">
      <alignment horizontal="center" vertical="center"/>
      <protection/>
    </xf>
  </cellXfs>
  <cellStyles count="11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10" xfId="50"/>
    <cellStyle name="Comma 10 2" xfId="51"/>
    <cellStyle name="Comma 11" xfId="52"/>
    <cellStyle name="Comma 12" xfId="53"/>
    <cellStyle name="Comma 13" xfId="54"/>
    <cellStyle name="Comma 14" xfId="55"/>
    <cellStyle name="Comma 15" xfId="56"/>
    <cellStyle name="Comma 16" xfId="57"/>
    <cellStyle name="Comma 17" xfId="58"/>
    <cellStyle name="Comma 2" xfId="59"/>
    <cellStyle name="Comma 2 10" xfId="60"/>
    <cellStyle name="Comma 2 2" xfId="61"/>
    <cellStyle name="Comma 2 3" xfId="62"/>
    <cellStyle name="Comma 2 4" xfId="63"/>
    <cellStyle name="Comma 2 5" xfId="64"/>
    <cellStyle name="Comma 2 6" xfId="65"/>
    <cellStyle name="Comma 2 7" xfId="66"/>
    <cellStyle name="Comma 2 8" xfId="67"/>
    <cellStyle name="Comma 2 9" xfId="68"/>
    <cellStyle name="Comma 2_KE HOACH 2014 (PHUONG)" xfId="69"/>
    <cellStyle name="Comma 3" xfId="70"/>
    <cellStyle name="Comma 3 2" xfId="71"/>
    <cellStyle name="Comma 3 3" xfId="72"/>
    <cellStyle name="Comma 4" xfId="73"/>
    <cellStyle name="Comma 5" xfId="74"/>
    <cellStyle name="Comma 5 2" xfId="75"/>
    <cellStyle name="Comma 6" xfId="76"/>
    <cellStyle name="Comma 7" xfId="77"/>
    <cellStyle name="Comma 7 2" xfId="78"/>
    <cellStyle name="Comma 8" xfId="79"/>
    <cellStyle name="Comma 9" xfId="80"/>
    <cellStyle name="Currency" xfId="81"/>
    <cellStyle name="Currency [0]"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Input" xfId="91"/>
    <cellStyle name="Linked Cell" xfId="92"/>
    <cellStyle name="Neutral" xfId="93"/>
    <cellStyle name="Neutral 2" xfId="94"/>
    <cellStyle name="Normal 10" xfId="95"/>
    <cellStyle name="Normal 11" xfId="96"/>
    <cellStyle name="Normal 12" xfId="97"/>
    <cellStyle name="Normal 13" xfId="98"/>
    <cellStyle name="Normal 14" xfId="99"/>
    <cellStyle name="Normal 15" xfId="100"/>
    <cellStyle name="Normal 16" xfId="101"/>
    <cellStyle name="Normal 17" xfId="102"/>
    <cellStyle name="Normal 18" xfId="103"/>
    <cellStyle name="Normal 2" xfId="104"/>
    <cellStyle name="Normal 2 2" xfId="105"/>
    <cellStyle name="Normal 3" xfId="106"/>
    <cellStyle name="Normal 3 2" xfId="107"/>
    <cellStyle name="Normal 3 2 2" xfId="108"/>
    <cellStyle name="Normal 3 2_luong NLĐ năm 2016" xfId="109"/>
    <cellStyle name="Normal 4" xfId="110"/>
    <cellStyle name="Normal 5" xfId="111"/>
    <cellStyle name="Normal 5 2" xfId="112"/>
    <cellStyle name="Normal 6" xfId="113"/>
    <cellStyle name="Normal 7" xfId="114"/>
    <cellStyle name="Normal 8" xfId="115"/>
    <cellStyle name="Normal 8 2" xfId="116"/>
    <cellStyle name="Normal 9" xfId="117"/>
    <cellStyle name="Note" xfId="118"/>
    <cellStyle name="Note 2" xfId="119"/>
    <cellStyle name="Output" xfId="120"/>
    <cellStyle name="Percent" xfId="121"/>
    <cellStyle name="Percent 2" xfId="122"/>
    <cellStyle name="Percent 2 2" xfId="123"/>
    <cellStyle name="Percent 2 3" xfId="124"/>
    <cellStyle name="Percent 3" xfId="125"/>
    <cellStyle name="Percent 4" xfId="126"/>
    <cellStyle name="Percent 5" xfId="127"/>
    <cellStyle name="Title" xfId="128"/>
    <cellStyle name="Title 2" xfId="129"/>
    <cellStyle name="Total" xfId="130"/>
    <cellStyle name="Warning Text"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19050</xdr:rowOff>
    </xdr:from>
    <xdr:to>
      <xdr:col>1</xdr:col>
      <xdr:colOff>1543050</xdr:colOff>
      <xdr:row>2</xdr:row>
      <xdr:rowOff>19050</xdr:rowOff>
    </xdr:to>
    <xdr:sp>
      <xdr:nvSpPr>
        <xdr:cNvPr id="1" name="Line 2"/>
        <xdr:cNvSpPr>
          <a:spLocks/>
        </xdr:cNvSpPr>
      </xdr:nvSpPr>
      <xdr:spPr>
        <a:xfrm>
          <a:off x="533400" y="49530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390525</xdr:colOff>
      <xdr:row>2</xdr:row>
      <xdr:rowOff>19050</xdr:rowOff>
    </xdr:from>
    <xdr:to>
      <xdr:col>8</xdr:col>
      <xdr:colOff>666750</xdr:colOff>
      <xdr:row>2</xdr:row>
      <xdr:rowOff>19050</xdr:rowOff>
    </xdr:to>
    <xdr:sp>
      <xdr:nvSpPr>
        <xdr:cNvPr id="2" name="Line 2"/>
        <xdr:cNvSpPr>
          <a:spLocks/>
        </xdr:cNvSpPr>
      </xdr:nvSpPr>
      <xdr:spPr>
        <a:xfrm>
          <a:off x="6467475" y="49530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1"/>
  <sheetViews>
    <sheetView tabSelected="1" view="pageLayout" workbookViewId="0" topLeftCell="A1">
      <selection activeCell="A2" sqref="A2:M2"/>
    </sheetView>
  </sheetViews>
  <sheetFormatPr defaultColWidth="9.140625" defaultRowHeight="15"/>
  <cols>
    <col min="1" max="1" width="3.8515625" style="229" bestFit="1" customWidth="1"/>
    <col min="2" max="2" width="27.57421875" style="229" customWidth="1"/>
    <col min="3" max="3" width="9.140625" style="229" customWidth="1"/>
    <col min="4" max="4" width="8.00390625" style="229" customWidth="1"/>
    <col min="5" max="5" width="7.8515625" style="229" customWidth="1"/>
    <col min="6" max="16384" width="9.140625" style="229" customWidth="1"/>
  </cols>
  <sheetData>
    <row r="1" spans="1:13" ht="20.25" customHeight="1">
      <c r="A1" s="265" t="s">
        <v>230</v>
      </c>
      <c r="B1" s="265"/>
      <c r="C1" s="265"/>
      <c r="D1" s="265"/>
      <c r="E1" s="265"/>
      <c r="F1" s="265"/>
      <c r="G1" s="265"/>
      <c r="H1" s="265"/>
      <c r="I1" s="265"/>
      <c r="J1" s="265"/>
      <c r="K1" s="265"/>
      <c r="L1" s="265"/>
      <c r="M1" s="265"/>
    </row>
    <row r="2" spans="1:13" ht="20.25" customHeight="1">
      <c r="A2" s="264" t="s">
        <v>265</v>
      </c>
      <c r="B2" s="264"/>
      <c r="C2" s="264"/>
      <c r="D2" s="264"/>
      <c r="E2" s="264"/>
      <c r="F2" s="264"/>
      <c r="G2" s="264"/>
      <c r="H2" s="264"/>
      <c r="I2" s="264"/>
      <c r="J2" s="264"/>
      <c r="K2" s="264"/>
      <c r="L2" s="264"/>
      <c r="M2" s="264"/>
    </row>
    <row r="3" spans="11:13" ht="21" customHeight="1">
      <c r="K3" s="266" t="s">
        <v>231</v>
      </c>
      <c r="L3" s="266"/>
      <c r="M3" s="266"/>
    </row>
    <row r="4" spans="1:13" ht="24" customHeight="1">
      <c r="A4" s="263" t="s">
        <v>107</v>
      </c>
      <c r="B4" s="267" t="s">
        <v>232</v>
      </c>
      <c r="C4" s="263" t="s">
        <v>233</v>
      </c>
      <c r="D4" s="263"/>
      <c r="E4" s="263"/>
      <c r="F4" s="263"/>
      <c r="G4" s="263"/>
      <c r="H4" s="263"/>
      <c r="I4" s="263"/>
      <c r="J4" s="263" t="s">
        <v>234</v>
      </c>
      <c r="K4" s="263"/>
      <c r="L4" s="263"/>
      <c r="M4" s="263"/>
    </row>
    <row r="5" spans="1:13" ht="24" customHeight="1">
      <c r="A5" s="263"/>
      <c r="B5" s="268"/>
      <c r="C5" s="262" t="s">
        <v>235</v>
      </c>
      <c r="D5" s="262" t="s">
        <v>236</v>
      </c>
      <c r="E5" s="263" t="s">
        <v>237</v>
      </c>
      <c r="F5" s="263"/>
      <c r="G5" s="263"/>
      <c r="H5" s="262" t="s">
        <v>238</v>
      </c>
      <c r="I5" s="262" t="s">
        <v>239</v>
      </c>
      <c r="J5" s="262" t="s">
        <v>240</v>
      </c>
      <c r="K5" s="263" t="s">
        <v>237</v>
      </c>
      <c r="L5" s="263"/>
      <c r="M5" s="262" t="s">
        <v>241</v>
      </c>
    </row>
    <row r="6" spans="1:13" ht="173.25" customHeight="1">
      <c r="A6" s="263"/>
      <c r="B6" s="269"/>
      <c r="C6" s="263"/>
      <c r="D6" s="263"/>
      <c r="E6" s="231" t="s">
        <v>242</v>
      </c>
      <c r="F6" s="231" t="s">
        <v>243</v>
      </c>
      <c r="G6" s="231" t="s">
        <v>244</v>
      </c>
      <c r="H6" s="263"/>
      <c r="I6" s="263"/>
      <c r="J6" s="263"/>
      <c r="K6" s="231" t="s">
        <v>245</v>
      </c>
      <c r="L6" s="231" t="s">
        <v>246</v>
      </c>
      <c r="M6" s="263"/>
    </row>
    <row r="7" spans="1:13" ht="32.25" customHeight="1">
      <c r="A7" s="232">
        <v>1</v>
      </c>
      <c r="B7" s="232">
        <v>2</v>
      </c>
      <c r="C7" s="232">
        <v>3</v>
      </c>
      <c r="D7" s="232">
        <v>4</v>
      </c>
      <c r="E7" s="232">
        <v>5</v>
      </c>
      <c r="F7" s="232">
        <v>6</v>
      </c>
      <c r="G7" s="232">
        <v>7</v>
      </c>
      <c r="H7" s="232">
        <v>8</v>
      </c>
      <c r="I7" s="232">
        <v>9</v>
      </c>
      <c r="J7" s="232">
        <v>10</v>
      </c>
      <c r="K7" s="232">
        <v>11</v>
      </c>
      <c r="L7" s="232">
        <v>12</v>
      </c>
      <c r="M7" s="232">
        <v>13</v>
      </c>
    </row>
    <row r="8" spans="1:13" ht="32.25" customHeight="1">
      <c r="A8" s="233">
        <v>1</v>
      </c>
      <c r="B8" s="234" t="s">
        <v>247</v>
      </c>
      <c r="C8" s="235">
        <v>5</v>
      </c>
      <c r="D8" s="235">
        <v>4</v>
      </c>
      <c r="E8" s="235">
        <v>2</v>
      </c>
      <c r="F8" s="235">
        <v>0</v>
      </c>
      <c r="G8" s="235">
        <v>2</v>
      </c>
      <c r="H8" s="236">
        <v>3</v>
      </c>
      <c r="I8" s="235">
        <v>0</v>
      </c>
      <c r="J8" s="235">
        <v>5</v>
      </c>
      <c r="K8" s="235">
        <v>4</v>
      </c>
      <c r="L8" s="235">
        <v>1</v>
      </c>
      <c r="M8" s="235">
        <v>0</v>
      </c>
    </row>
    <row r="9" spans="1:13" ht="32.25" customHeight="1">
      <c r="A9" s="237">
        <v>2</v>
      </c>
      <c r="B9" s="238" t="s">
        <v>248</v>
      </c>
      <c r="C9" s="236">
        <v>12</v>
      </c>
      <c r="D9" s="236">
        <v>11</v>
      </c>
      <c r="E9" s="236">
        <v>13</v>
      </c>
      <c r="F9" s="236">
        <v>0</v>
      </c>
      <c r="G9" s="236">
        <v>1</v>
      </c>
      <c r="H9" s="236">
        <v>11</v>
      </c>
      <c r="I9" s="236">
        <v>3</v>
      </c>
      <c r="J9" s="236">
        <v>12</v>
      </c>
      <c r="K9" s="236">
        <v>11</v>
      </c>
      <c r="L9" s="236">
        <v>1</v>
      </c>
      <c r="M9" s="236">
        <v>0</v>
      </c>
    </row>
    <row r="10" spans="1:13" ht="32.25" customHeight="1">
      <c r="A10" s="233">
        <v>3</v>
      </c>
      <c r="B10" s="234" t="s">
        <v>260</v>
      </c>
      <c r="C10" s="235">
        <v>1</v>
      </c>
      <c r="D10" s="235">
        <v>1</v>
      </c>
      <c r="E10" s="235">
        <v>1</v>
      </c>
      <c r="F10" s="235">
        <v>0</v>
      </c>
      <c r="G10" s="235">
        <v>0</v>
      </c>
      <c r="H10" s="235">
        <v>1</v>
      </c>
      <c r="I10" s="235">
        <v>0</v>
      </c>
      <c r="J10" s="235">
        <v>1</v>
      </c>
      <c r="K10" s="235">
        <v>1</v>
      </c>
      <c r="L10" s="235">
        <v>0</v>
      </c>
      <c r="M10" s="235">
        <v>0</v>
      </c>
    </row>
    <row r="11" spans="1:13" ht="32.25" customHeight="1">
      <c r="A11" s="239" t="s">
        <v>249</v>
      </c>
      <c r="B11" s="230" t="s">
        <v>250</v>
      </c>
      <c r="C11" s="240">
        <v>18</v>
      </c>
      <c r="D11" s="240">
        <v>16</v>
      </c>
      <c r="E11" s="240">
        <v>16</v>
      </c>
      <c r="F11" s="240">
        <v>0</v>
      </c>
      <c r="G11" s="240">
        <v>3</v>
      </c>
      <c r="H11" s="240">
        <v>15</v>
      </c>
      <c r="I11" s="240">
        <v>3</v>
      </c>
      <c r="J11" s="240">
        <v>18</v>
      </c>
      <c r="K11" s="240">
        <v>16</v>
      </c>
      <c r="L11" s="240">
        <v>2</v>
      </c>
      <c r="M11" s="240">
        <v>0</v>
      </c>
    </row>
  </sheetData>
  <sheetProtection/>
  <mergeCells count="15">
    <mergeCell ref="J4:M4"/>
    <mergeCell ref="C5:C6"/>
    <mergeCell ref="D5:D6"/>
    <mergeCell ref="E5:G5"/>
    <mergeCell ref="H5:H6"/>
    <mergeCell ref="I5:I6"/>
    <mergeCell ref="J5:J6"/>
    <mergeCell ref="K5:L5"/>
    <mergeCell ref="M5:M6"/>
    <mergeCell ref="A2:M2"/>
    <mergeCell ref="A1:M1"/>
    <mergeCell ref="K3:M3"/>
    <mergeCell ref="A4:A6"/>
    <mergeCell ref="B4:B6"/>
    <mergeCell ref="C4:I4"/>
  </mergeCells>
  <printOptions/>
  <pageMargins left="0.4724409448818898" right="0.1968503937007874" top="0.5511811023622047" bottom="0.7480314960629921" header="0.31496062992125984" footer="0.31496062992125984"/>
  <pageSetup horizontalDpi="600" verticalDpi="600" orientation="landscape" paperSize="9" r:id="rId3"/>
  <headerFooter>
    <oddFooter>&amp;C&amp;P/1</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IS35"/>
  <sheetViews>
    <sheetView view="pageLayout" zoomScaleSheetLayoutView="100" workbookViewId="0" topLeftCell="A1">
      <selection activeCell="B28" sqref="B28"/>
    </sheetView>
  </sheetViews>
  <sheetFormatPr defaultColWidth="9.140625" defaultRowHeight="15"/>
  <cols>
    <col min="1" max="1" width="3.7109375" style="112" customWidth="1"/>
    <col min="2" max="2" width="60.8515625" style="112" bestFit="1" customWidth="1"/>
    <col min="3" max="3" width="17.57421875" style="112" customWidth="1"/>
    <col min="4" max="4" width="16.7109375" style="73" customWidth="1"/>
    <col min="5" max="5" width="14.00390625" style="112" customWidth="1"/>
    <col min="6" max="6" width="13.8515625" style="112" customWidth="1"/>
    <col min="7" max="7" width="14.421875" style="112" customWidth="1"/>
    <col min="8" max="8" width="15.7109375" style="74" bestFit="1" customWidth="1"/>
    <col min="9" max="16384" width="9.140625" style="112" customWidth="1"/>
  </cols>
  <sheetData>
    <row r="1" spans="1:253" s="49" customFormat="1" ht="26.25" customHeight="1">
      <c r="A1" s="270" t="s">
        <v>251</v>
      </c>
      <c r="B1" s="270"/>
      <c r="C1" s="270"/>
      <c r="D1" s="270"/>
      <c r="E1" s="270"/>
      <c r="F1" s="270"/>
      <c r="G1" s="270"/>
      <c r="H1" s="71"/>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row>
    <row r="2" spans="1:253" s="49" customFormat="1" ht="23.25" customHeight="1">
      <c r="A2" s="271" t="str">
        <f>'Kế hoạch lao động'!A2:M2</f>
        <v>(Kèm theo Quyết định số 22/QĐ-UBND ngày 22/ 01 /2024 của Ủy ban nhân dân tỉnh Tuyên Quang)</v>
      </c>
      <c r="B2" s="271"/>
      <c r="C2" s="271"/>
      <c r="D2" s="271"/>
      <c r="E2" s="271"/>
      <c r="F2" s="271"/>
      <c r="G2" s="271"/>
      <c r="H2" s="71"/>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row>
    <row r="3" spans="1:7" ht="16.5" customHeight="1">
      <c r="A3" s="110"/>
      <c r="B3" s="111"/>
      <c r="C3" s="111"/>
      <c r="F3" s="272" t="s">
        <v>0</v>
      </c>
      <c r="G3" s="272"/>
    </row>
    <row r="4" spans="1:7" ht="21.75" customHeight="1">
      <c r="A4" s="273" t="s">
        <v>107</v>
      </c>
      <c r="B4" s="273" t="s">
        <v>108</v>
      </c>
      <c r="C4" s="273" t="s">
        <v>109</v>
      </c>
      <c r="D4" s="274" t="s">
        <v>219</v>
      </c>
      <c r="E4" s="274"/>
      <c r="F4" s="274"/>
      <c r="G4" s="274"/>
    </row>
    <row r="5" spans="1:7" ht="21.75" customHeight="1">
      <c r="A5" s="273"/>
      <c r="B5" s="273"/>
      <c r="C5" s="273"/>
      <c r="D5" s="75" t="s">
        <v>63</v>
      </c>
      <c r="E5" s="2" t="s">
        <v>64</v>
      </c>
      <c r="F5" s="2" t="s">
        <v>65</v>
      </c>
      <c r="G5" s="2" t="s">
        <v>66</v>
      </c>
    </row>
    <row r="6" spans="1:7" ht="27.75" customHeight="1">
      <c r="A6" s="2" t="s">
        <v>4</v>
      </c>
      <c r="B6" s="108" t="s">
        <v>197</v>
      </c>
      <c r="C6" s="113"/>
      <c r="D6" s="76"/>
      <c r="E6" s="114"/>
      <c r="F6" s="114"/>
      <c r="G6" s="114"/>
    </row>
    <row r="7" spans="1:253" s="79" customFormat="1" ht="27.75" customHeight="1">
      <c r="A7" s="2">
        <v>1</v>
      </c>
      <c r="B7" s="108" t="s">
        <v>198</v>
      </c>
      <c r="C7" s="113">
        <v>204380937892</v>
      </c>
      <c r="D7" s="77"/>
      <c r="E7" s="115"/>
      <c r="F7" s="115"/>
      <c r="G7" s="115"/>
      <c r="H7" s="78"/>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79" customFormat="1" ht="27.75" customHeight="1">
      <c r="A8" s="1"/>
      <c r="B8" s="80" t="s">
        <v>199</v>
      </c>
      <c r="C8" s="51">
        <v>204380937892</v>
      </c>
      <c r="D8" s="77"/>
      <c r="E8" s="115"/>
      <c r="F8" s="115"/>
      <c r="G8" s="115"/>
      <c r="H8" s="78"/>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79" customFormat="1" ht="27.75" customHeight="1">
      <c r="A9" s="1"/>
      <c r="B9" s="80" t="s">
        <v>126</v>
      </c>
      <c r="C9" s="51">
        <v>113035535000</v>
      </c>
      <c r="D9" s="77"/>
      <c r="E9" s="115"/>
      <c r="F9" s="115"/>
      <c r="G9" s="115"/>
      <c r="H9" s="78"/>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79" customFormat="1" ht="27.75" customHeight="1">
      <c r="A10" s="1"/>
      <c r="B10" s="80" t="s">
        <v>184</v>
      </c>
      <c r="C10" s="51">
        <v>4540581962</v>
      </c>
      <c r="D10" s="77"/>
      <c r="E10" s="115"/>
      <c r="F10" s="115"/>
      <c r="G10" s="115"/>
      <c r="H10" s="78"/>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79" customFormat="1" ht="27.75" customHeight="1">
      <c r="A11" s="1"/>
      <c r="B11" s="80" t="s">
        <v>185</v>
      </c>
      <c r="C11" s="51">
        <v>3784922470</v>
      </c>
      <c r="D11" s="77"/>
      <c r="E11" s="115"/>
      <c r="F11" s="115"/>
      <c r="G11" s="115"/>
      <c r="H11" s="78"/>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79" customFormat="1" ht="27.75" customHeight="1">
      <c r="A12" s="1"/>
      <c r="B12" s="80" t="s">
        <v>127</v>
      </c>
      <c r="C12" s="51">
        <v>755659492</v>
      </c>
      <c r="D12" s="77"/>
      <c r="E12" s="115"/>
      <c r="F12" s="115"/>
      <c r="G12" s="115"/>
      <c r="H12" s="78"/>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79" customFormat="1" ht="27.75" customHeight="1">
      <c r="A13" s="1"/>
      <c r="B13" s="80" t="s">
        <v>200</v>
      </c>
      <c r="C13" s="51">
        <v>86804820930</v>
      </c>
      <c r="D13" s="77"/>
      <c r="E13" s="115"/>
      <c r="F13" s="115"/>
      <c r="G13" s="115"/>
      <c r="H13" s="78"/>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83" customFormat="1" ht="25.5" customHeight="1">
      <c r="A14" s="2">
        <v>2</v>
      </c>
      <c r="B14" s="108" t="s">
        <v>201</v>
      </c>
      <c r="C14" s="113"/>
      <c r="D14" s="81"/>
      <c r="E14" s="117"/>
      <c r="F14" s="117"/>
      <c r="G14" s="117"/>
      <c r="H14" s="82"/>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s="79" customFormat="1" ht="25.5" customHeight="1">
      <c r="A15" s="1"/>
      <c r="B15" s="80" t="s">
        <v>128</v>
      </c>
      <c r="C15" s="51">
        <v>297593000</v>
      </c>
      <c r="D15" s="77"/>
      <c r="E15" s="115"/>
      <c r="F15" s="115"/>
      <c r="G15" s="115"/>
      <c r="H15" s="78"/>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79" customFormat="1" ht="25.5" customHeight="1">
      <c r="A16" s="1"/>
      <c r="B16" s="80" t="s">
        <v>262</v>
      </c>
      <c r="C16" s="51">
        <v>90588286000</v>
      </c>
      <c r="D16" s="77"/>
      <c r="E16" s="115"/>
      <c r="F16" s="115"/>
      <c r="G16" s="115"/>
      <c r="H16" s="78"/>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79" customFormat="1" ht="25.5" customHeight="1">
      <c r="A17" s="1"/>
      <c r="B17" s="80" t="s">
        <v>263</v>
      </c>
      <c r="C17" s="51">
        <v>9747821000</v>
      </c>
      <c r="D17" s="77"/>
      <c r="E17" s="115"/>
      <c r="F17" s="115"/>
      <c r="G17" s="115"/>
      <c r="H17" s="78"/>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72" customFormat="1" ht="25.5" customHeight="1">
      <c r="A18" s="1"/>
      <c r="B18" s="98" t="s">
        <v>202</v>
      </c>
      <c r="C18" s="52">
        <v>193876000000</v>
      </c>
      <c r="D18" s="113"/>
      <c r="E18" s="113"/>
      <c r="F18" s="113"/>
      <c r="G18" s="113"/>
      <c r="H18" s="84"/>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row>
    <row r="19" spans="1:253" s="72" customFormat="1" ht="25.5" customHeight="1">
      <c r="A19" s="1"/>
      <c r="B19" s="98" t="s">
        <v>129</v>
      </c>
      <c r="C19" s="52">
        <v>3228205770.960762</v>
      </c>
      <c r="D19" s="113"/>
      <c r="E19" s="113"/>
      <c r="F19" s="113"/>
      <c r="G19" s="113"/>
      <c r="H19" s="84"/>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row>
    <row r="20" spans="1:253" s="86" customFormat="1" ht="25.5" customHeight="1">
      <c r="A20" s="2"/>
      <c r="B20" s="98" t="s">
        <v>133</v>
      </c>
      <c r="C20" s="113">
        <v>14687675036</v>
      </c>
      <c r="D20" s="113"/>
      <c r="E20" s="113"/>
      <c r="F20" s="113"/>
      <c r="G20" s="113"/>
      <c r="H20" s="85"/>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c r="IR20" s="110"/>
      <c r="IS20" s="110"/>
    </row>
    <row r="21" spans="1:253" s="86" customFormat="1" ht="25.5" customHeight="1">
      <c r="A21" s="2">
        <v>3</v>
      </c>
      <c r="B21" s="108" t="s">
        <v>223</v>
      </c>
      <c r="C21" s="119">
        <v>17126232195.039238</v>
      </c>
      <c r="D21" s="113"/>
      <c r="E21" s="113"/>
      <c r="F21" s="113"/>
      <c r="G21" s="113"/>
      <c r="H21" s="85"/>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row>
    <row r="22" spans="1:253" s="86" customFormat="1" ht="25.5" customHeight="1">
      <c r="A22" s="2"/>
      <c r="B22" s="98" t="s">
        <v>228</v>
      </c>
      <c r="C22" s="51">
        <v>16413043160</v>
      </c>
      <c r="D22" s="113"/>
      <c r="E22" s="113"/>
      <c r="F22" s="113"/>
      <c r="G22" s="113"/>
      <c r="H22" s="85"/>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c r="IR22" s="110"/>
      <c r="IS22" s="110"/>
    </row>
    <row r="23" spans="1:253" s="86" customFormat="1" ht="25.5" customHeight="1">
      <c r="A23" s="2"/>
      <c r="B23" s="98" t="s">
        <v>224</v>
      </c>
      <c r="C23" s="119">
        <v>713189035.039238</v>
      </c>
      <c r="D23" s="113"/>
      <c r="E23" s="113"/>
      <c r="F23" s="113"/>
      <c r="G23" s="113"/>
      <c r="H23" s="85"/>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c r="IR23" s="110"/>
      <c r="IS23" s="110"/>
    </row>
    <row r="24" spans="1:253" s="86" customFormat="1" ht="25.5" customHeight="1">
      <c r="A24" s="2" t="s">
        <v>6</v>
      </c>
      <c r="B24" s="120" t="s">
        <v>264</v>
      </c>
      <c r="C24" s="52">
        <v>20162800000</v>
      </c>
      <c r="D24" s="113">
        <v>47500000</v>
      </c>
      <c r="E24" s="113">
        <v>46800000</v>
      </c>
      <c r="F24" s="113">
        <v>10000000000</v>
      </c>
      <c r="G24" s="113">
        <v>10068500000</v>
      </c>
      <c r="H24" s="85"/>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row>
    <row r="25" spans="1:7" ht="25.5" customHeight="1">
      <c r="A25" s="2">
        <v>1</v>
      </c>
      <c r="B25" s="108" t="s">
        <v>130</v>
      </c>
      <c r="C25" s="113">
        <v>0</v>
      </c>
      <c r="D25" s="113">
        <v>0</v>
      </c>
      <c r="E25" s="113">
        <v>0</v>
      </c>
      <c r="F25" s="113">
        <v>0</v>
      </c>
      <c r="G25" s="113">
        <v>0</v>
      </c>
    </row>
    <row r="26" spans="1:253" s="72" customFormat="1" ht="25.5" customHeight="1">
      <c r="A26" s="2">
        <v>2</v>
      </c>
      <c r="B26" s="108" t="s">
        <v>110</v>
      </c>
      <c r="C26" s="113">
        <v>20000000000</v>
      </c>
      <c r="D26" s="113">
        <v>0</v>
      </c>
      <c r="E26" s="113">
        <v>0</v>
      </c>
      <c r="F26" s="113">
        <v>10000000000</v>
      </c>
      <c r="G26" s="113">
        <v>10000000000</v>
      </c>
      <c r="H26" s="84"/>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c r="IR26" s="110"/>
      <c r="IS26" s="110"/>
    </row>
    <row r="27" spans="1:253" s="217" customFormat="1" ht="25.5" customHeight="1">
      <c r="A27" s="1"/>
      <c r="B27" s="228" t="s">
        <v>216</v>
      </c>
      <c r="C27" s="51">
        <v>5000000000</v>
      </c>
      <c r="D27" s="51">
        <v>0</v>
      </c>
      <c r="E27" s="51">
        <v>0</v>
      </c>
      <c r="F27" s="51">
        <v>5000000000</v>
      </c>
      <c r="G27" s="51"/>
      <c r="H27" s="7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row>
    <row r="28" spans="1:253" s="72" customFormat="1" ht="25.5" customHeight="1">
      <c r="A28" s="2"/>
      <c r="B28" s="80" t="s">
        <v>215</v>
      </c>
      <c r="C28" s="51">
        <v>10000000000</v>
      </c>
      <c r="D28" s="51">
        <v>0</v>
      </c>
      <c r="E28" s="51">
        <v>0</v>
      </c>
      <c r="F28" s="51"/>
      <c r="G28" s="51">
        <v>10000000000</v>
      </c>
      <c r="H28" s="84"/>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c r="IO28" s="110"/>
      <c r="IP28" s="110"/>
      <c r="IQ28" s="110"/>
      <c r="IR28" s="110"/>
      <c r="IS28" s="110"/>
    </row>
    <row r="29" spans="1:253" s="72" customFormat="1" ht="25.5" customHeight="1">
      <c r="A29" s="2"/>
      <c r="B29" s="80" t="s">
        <v>212</v>
      </c>
      <c r="C29" s="51">
        <v>5000000000</v>
      </c>
      <c r="D29" s="51">
        <v>0</v>
      </c>
      <c r="E29" s="51">
        <v>0</v>
      </c>
      <c r="F29" s="51">
        <v>5000000000</v>
      </c>
      <c r="G29" s="51"/>
      <c r="H29" s="84"/>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row>
    <row r="30" spans="1:253" s="72" customFormat="1" ht="27" customHeight="1">
      <c r="A30" s="2">
        <v>3</v>
      </c>
      <c r="B30" s="120" t="s">
        <v>111</v>
      </c>
      <c r="C30" s="113">
        <v>162800000</v>
      </c>
      <c r="D30" s="113">
        <v>47500000</v>
      </c>
      <c r="E30" s="113">
        <v>46800000</v>
      </c>
      <c r="F30" s="113">
        <v>0</v>
      </c>
      <c r="G30" s="113">
        <v>68500000</v>
      </c>
      <c r="H30" s="84"/>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c r="IO30" s="110"/>
      <c r="IP30" s="110"/>
      <c r="IQ30" s="110"/>
      <c r="IR30" s="110"/>
      <c r="IS30" s="110"/>
    </row>
    <row r="31" spans="1:7" ht="27" customHeight="1">
      <c r="A31" s="1"/>
      <c r="B31" s="114" t="s">
        <v>112</v>
      </c>
      <c r="C31" s="51">
        <v>162800000</v>
      </c>
      <c r="D31" s="87">
        <v>47500000</v>
      </c>
      <c r="E31" s="51">
        <v>46800000</v>
      </c>
      <c r="F31" s="51"/>
      <c r="G31" s="51">
        <v>68500000</v>
      </c>
    </row>
    <row r="32" spans="1:8" s="110" customFormat="1" ht="27" customHeight="1">
      <c r="A32" s="2">
        <v>4</v>
      </c>
      <c r="B32" s="108" t="s">
        <v>203</v>
      </c>
      <c r="C32" s="113">
        <v>17166000000</v>
      </c>
      <c r="D32" s="88">
        <v>3945000000</v>
      </c>
      <c r="E32" s="88">
        <v>3940000000</v>
      </c>
      <c r="F32" s="88">
        <v>3951000000</v>
      </c>
      <c r="G32" s="88">
        <v>5330000000</v>
      </c>
      <c r="H32" s="84"/>
    </row>
    <row r="33" spans="1:8" s="110" customFormat="1" ht="27" customHeight="1">
      <c r="A33" s="2">
        <v>5</v>
      </c>
      <c r="B33" s="108" t="s">
        <v>226</v>
      </c>
      <c r="C33" s="113">
        <v>3000000000</v>
      </c>
      <c r="D33" s="88"/>
      <c r="E33" s="113">
        <v>3000000000</v>
      </c>
      <c r="F33" s="113"/>
      <c r="G33" s="113"/>
      <c r="H33" s="84"/>
    </row>
    <row r="34" spans="1:253" s="72" customFormat="1" ht="27" customHeight="1">
      <c r="A34" s="213">
        <v>6</v>
      </c>
      <c r="B34" s="108" t="s">
        <v>227</v>
      </c>
      <c r="C34" s="113">
        <v>716389035.039238</v>
      </c>
      <c r="D34" s="113">
        <v>4610689035.039238</v>
      </c>
      <c r="E34" s="113">
        <v>11503889035.039238</v>
      </c>
      <c r="F34" s="113">
        <v>5454889035.039238</v>
      </c>
      <c r="G34" s="113">
        <v>716389035.039238</v>
      </c>
      <c r="H34" s="84"/>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c r="IO34" s="110"/>
      <c r="IP34" s="110"/>
      <c r="IQ34" s="110"/>
      <c r="IR34" s="110"/>
      <c r="IS34" s="110"/>
    </row>
    <row r="35" spans="1:7" ht="40.5" customHeight="1">
      <c r="A35" s="2">
        <v>7</v>
      </c>
      <c r="B35" s="120" t="s">
        <v>222</v>
      </c>
      <c r="C35" s="113">
        <v>196710000000</v>
      </c>
      <c r="D35" s="88"/>
      <c r="E35" s="88"/>
      <c r="F35" s="113"/>
      <c r="G35" s="113"/>
    </row>
  </sheetData>
  <sheetProtection/>
  <mergeCells count="7">
    <mergeCell ref="A1:G1"/>
    <mergeCell ref="A2:G2"/>
    <mergeCell ref="F3:G3"/>
    <mergeCell ref="A4:A5"/>
    <mergeCell ref="B4:B5"/>
    <mergeCell ref="C4:C5"/>
    <mergeCell ref="D4:G4"/>
  </mergeCells>
  <printOptions/>
  <pageMargins left="0.54" right="0" top="0.49" bottom="0.46" header="0" footer="0"/>
  <pageSetup horizontalDpi="600" verticalDpi="600" orientation="landscape" paperSize="9" scale="90" r:id="rId1"/>
  <headerFooter alignWithMargins="0">
    <oddFooter>&amp;C&amp;P/2</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FF0000"/>
  </sheetPr>
  <dimension ref="A1:L13"/>
  <sheetViews>
    <sheetView view="pageLayout" zoomScaleNormal="90" workbookViewId="0" topLeftCell="B1">
      <selection activeCell="N12" sqref="N12"/>
    </sheetView>
  </sheetViews>
  <sheetFormatPr defaultColWidth="9.140625" defaultRowHeight="24.75" customHeight="1"/>
  <cols>
    <col min="1" max="1" width="6.7109375" style="244" customWidth="1"/>
    <col min="2" max="2" width="37.140625" style="184" customWidth="1"/>
    <col min="3" max="3" width="18.8515625" style="184" customWidth="1"/>
    <col min="4" max="4" width="20.7109375" style="184" customWidth="1"/>
    <col min="5" max="5" width="18.140625" style="184" hidden="1" customWidth="1"/>
    <col min="6" max="6" width="22.28125" style="184" hidden="1" customWidth="1"/>
    <col min="7" max="7" width="19.00390625" style="184" bestFit="1" customWidth="1"/>
    <col min="8" max="8" width="19.421875" style="184" customWidth="1"/>
    <col min="9" max="16384" width="9.140625" style="184" customWidth="1"/>
  </cols>
  <sheetData>
    <row r="1" spans="1:8" ht="27" customHeight="1">
      <c r="A1" s="275" t="s">
        <v>252</v>
      </c>
      <c r="B1" s="275"/>
      <c r="C1" s="275"/>
      <c r="D1" s="275"/>
      <c r="E1" s="275"/>
      <c r="F1" s="275"/>
      <c r="G1" s="275"/>
      <c r="H1" s="275"/>
    </row>
    <row r="2" spans="1:12" ht="21.75" customHeight="1">
      <c r="A2" s="278" t="str">
        <f>'Kế hoạch lao động'!A2:M2</f>
        <v>(Kèm theo Quyết định số 22/QĐ-UBND ngày 22/ 01 /2024 của Ủy ban nhân dân tỉnh Tuyên Quang)</v>
      </c>
      <c r="B2" s="278"/>
      <c r="C2" s="278"/>
      <c r="D2" s="278"/>
      <c r="E2" s="278"/>
      <c r="F2" s="278"/>
      <c r="G2" s="278"/>
      <c r="H2" s="278"/>
      <c r="I2" s="243"/>
      <c r="J2" s="243"/>
      <c r="K2" s="243"/>
      <c r="L2" s="243"/>
    </row>
    <row r="3" ht="35.25" customHeight="1">
      <c r="H3" s="245" t="s">
        <v>0</v>
      </c>
    </row>
    <row r="4" spans="1:8" ht="26.25" customHeight="1">
      <c r="A4" s="276" t="s">
        <v>48</v>
      </c>
      <c r="B4" s="276" t="s">
        <v>70</v>
      </c>
      <c r="C4" s="279" t="s">
        <v>193</v>
      </c>
      <c r="D4" s="281" t="s">
        <v>206</v>
      </c>
      <c r="E4" s="282"/>
      <c r="F4" s="282"/>
      <c r="G4" s="283"/>
      <c r="H4" s="279" t="s">
        <v>209</v>
      </c>
    </row>
    <row r="5" spans="1:8" ht="42.75" customHeight="1">
      <c r="A5" s="277"/>
      <c r="B5" s="277"/>
      <c r="C5" s="280"/>
      <c r="D5" s="246" t="s">
        <v>124</v>
      </c>
      <c r="E5" s="247" t="s">
        <v>211</v>
      </c>
      <c r="F5" s="247" t="s">
        <v>210</v>
      </c>
      <c r="G5" s="247" t="s">
        <v>257</v>
      </c>
      <c r="H5" s="280"/>
    </row>
    <row r="6" spans="1:8" s="186" customFormat="1" ht="28.5" customHeight="1">
      <c r="A6" s="246" t="s">
        <v>4</v>
      </c>
      <c r="B6" s="248" t="s">
        <v>73</v>
      </c>
      <c r="C6" s="249">
        <v>7140834000</v>
      </c>
      <c r="D6" s="249">
        <v>10506103000</v>
      </c>
      <c r="E6" s="249">
        <v>8353368000</v>
      </c>
      <c r="F6" s="249">
        <v>1304335629</v>
      </c>
      <c r="G6" s="249">
        <v>9661230629</v>
      </c>
      <c r="H6" s="259">
        <v>14233521487</v>
      </c>
    </row>
    <row r="7" spans="1:8" ht="28.5" customHeight="1">
      <c r="A7" s="250">
        <v>1</v>
      </c>
      <c r="B7" s="251" t="s">
        <v>159</v>
      </c>
      <c r="C7" s="260"/>
      <c r="D7" s="260"/>
      <c r="E7" s="260"/>
      <c r="F7" s="260"/>
      <c r="G7" s="249"/>
      <c r="H7" s="200"/>
    </row>
    <row r="8" spans="1:8" ht="28.5" customHeight="1">
      <c r="A8" s="250">
        <v>2</v>
      </c>
      <c r="B8" s="252" t="s">
        <v>5</v>
      </c>
      <c r="C8" s="253">
        <v>6708060865</v>
      </c>
      <c r="D8" s="253">
        <v>10506103000</v>
      </c>
      <c r="E8" s="253">
        <v>8353368000</v>
      </c>
      <c r="F8" s="253">
        <v>1300199000</v>
      </c>
      <c r="G8" s="253">
        <v>9657094000</v>
      </c>
      <c r="H8" s="261">
        <v>14233521487</v>
      </c>
    </row>
    <row r="9" spans="1:8" ht="31.5" customHeight="1">
      <c r="A9" s="250">
        <v>3</v>
      </c>
      <c r="B9" s="251" t="s">
        <v>71</v>
      </c>
      <c r="C9" s="253"/>
      <c r="D9" s="253"/>
      <c r="E9" s="261"/>
      <c r="F9" s="261">
        <v>4136629</v>
      </c>
      <c r="G9" s="253">
        <v>4136629</v>
      </c>
      <c r="H9" s="261"/>
    </row>
    <row r="10" spans="1:8" s="186" customFormat="1" ht="31.5" customHeight="1">
      <c r="A10" s="246" t="s">
        <v>6</v>
      </c>
      <c r="B10" s="248" t="s">
        <v>74</v>
      </c>
      <c r="C10" s="254">
        <v>5577413236</v>
      </c>
      <c r="D10" s="254">
        <v>3372800000</v>
      </c>
      <c r="E10" s="254">
        <v>5635374229</v>
      </c>
      <c r="F10" s="254">
        <v>307290927</v>
      </c>
      <c r="G10" s="254">
        <v>5942665156</v>
      </c>
      <c r="H10" s="259">
        <v>659816000</v>
      </c>
    </row>
    <row r="11" spans="1:8" ht="28.5" customHeight="1">
      <c r="A11" s="255">
        <v>1</v>
      </c>
      <c r="B11" s="256" t="s">
        <v>72</v>
      </c>
      <c r="C11" s="253">
        <v>5577413236</v>
      </c>
      <c r="D11" s="253">
        <v>3372800000</v>
      </c>
      <c r="E11" s="253">
        <v>5635374229</v>
      </c>
      <c r="F11" s="253">
        <v>307290927</v>
      </c>
      <c r="G11" s="253">
        <v>5942665156</v>
      </c>
      <c r="H11" s="200">
        <v>659816000</v>
      </c>
    </row>
    <row r="12" spans="1:8" s="186" customFormat="1" ht="33.75" customHeight="1">
      <c r="A12" s="246" t="s">
        <v>7</v>
      </c>
      <c r="B12" s="257" t="s">
        <v>8</v>
      </c>
      <c r="C12" s="254"/>
      <c r="D12" s="254"/>
      <c r="E12" s="254">
        <v>192000</v>
      </c>
      <c r="F12" s="249">
        <v>3154500</v>
      </c>
      <c r="G12" s="249">
        <v>3346500</v>
      </c>
      <c r="H12" s="259"/>
    </row>
    <row r="13" spans="1:8" s="186" customFormat="1" ht="40.5" customHeight="1">
      <c r="A13" s="258" t="s">
        <v>88</v>
      </c>
      <c r="B13" s="257" t="s">
        <v>103</v>
      </c>
      <c r="C13" s="254">
        <v>12718247236</v>
      </c>
      <c r="D13" s="254">
        <v>13878903000</v>
      </c>
      <c r="E13" s="254">
        <v>13988934229</v>
      </c>
      <c r="F13" s="254">
        <v>1614781056</v>
      </c>
      <c r="G13" s="254">
        <v>15607242285</v>
      </c>
      <c r="H13" s="259">
        <v>14893337487</v>
      </c>
    </row>
  </sheetData>
  <sheetProtection/>
  <mergeCells count="7">
    <mergeCell ref="A1:H1"/>
    <mergeCell ref="B4:B5"/>
    <mergeCell ref="A2:H2"/>
    <mergeCell ref="A4:A5"/>
    <mergeCell ref="H4:H5"/>
    <mergeCell ref="D4:G4"/>
    <mergeCell ref="C4:C5"/>
  </mergeCells>
  <printOptions/>
  <pageMargins left="0.54" right="0.0625" top="0.59375" bottom="0.520833333333333" header="0.275590551181102" footer="0.196850393700787"/>
  <pageSetup horizontalDpi="600" verticalDpi="600" orientation="landscape" r:id="rId1"/>
  <headerFooter alignWithMargins="0">
    <oddFooter>&amp;C&amp;P/1</oddFooter>
  </headerFooter>
</worksheet>
</file>

<file path=xl/worksheets/sheet4.xml><?xml version="1.0" encoding="utf-8"?>
<worksheet xmlns="http://schemas.openxmlformats.org/spreadsheetml/2006/main" xmlns:r="http://schemas.openxmlformats.org/officeDocument/2006/relationships">
  <dimension ref="A1:I74"/>
  <sheetViews>
    <sheetView view="pageLayout" zoomScaleNormal="90" zoomScaleSheetLayoutView="100" workbookViewId="0" topLeftCell="A1">
      <selection activeCell="A3" sqref="A3"/>
    </sheetView>
  </sheetViews>
  <sheetFormatPr defaultColWidth="9.140625" defaultRowHeight="15"/>
  <cols>
    <col min="1" max="1" width="5.00390625" style="55" customWidth="1"/>
    <col min="2" max="2" width="77.8515625" style="56" customWidth="1"/>
    <col min="3" max="3" width="11.00390625" style="55" hidden="1" customWidth="1"/>
    <col min="4" max="4" width="15.7109375" style="56" customWidth="1"/>
    <col min="5" max="5" width="17.140625" style="56" hidden="1" customWidth="1"/>
    <col min="6" max="6" width="17.00390625" style="134" hidden="1" customWidth="1"/>
    <col min="7" max="7" width="17.00390625" style="56" hidden="1" customWidth="1"/>
    <col min="8" max="8" width="15.421875" style="56" customWidth="1"/>
    <col min="9" max="9" width="15.57421875" style="134" customWidth="1"/>
    <col min="10" max="16384" width="9.140625" style="56" customWidth="1"/>
  </cols>
  <sheetData>
    <row r="1" spans="1:9" s="58" customFormat="1" ht="18.75">
      <c r="A1" s="284" t="s">
        <v>253</v>
      </c>
      <c r="B1" s="284"/>
      <c r="C1" s="284"/>
      <c r="D1" s="284"/>
      <c r="E1" s="284"/>
      <c r="F1" s="284"/>
      <c r="G1" s="284"/>
      <c r="H1" s="284"/>
      <c r="I1" s="284"/>
    </row>
    <row r="2" spans="1:9" s="58" customFormat="1" ht="18.75">
      <c r="A2" s="285" t="str">
        <f>'Kế hoạch lao động'!A2:M2</f>
        <v>(Kèm theo Quyết định số 22/QĐ-UBND ngày 22/ 01 /2024 của Ủy ban nhân dân tỉnh Tuyên Quang)</v>
      </c>
      <c r="B2" s="285"/>
      <c r="C2" s="285"/>
      <c r="D2" s="285"/>
      <c r="E2" s="285"/>
      <c r="F2" s="285"/>
      <c r="G2" s="285"/>
      <c r="H2" s="285"/>
      <c r="I2" s="285"/>
    </row>
    <row r="3" spans="1:9" ht="15.75">
      <c r="A3" s="90"/>
      <c r="B3" s="90"/>
      <c r="C3" s="168"/>
      <c r="D3" s="90"/>
      <c r="E3" s="90"/>
      <c r="F3" s="133"/>
      <c r="G3" s="90"/>
      <c r="H3" s="90"/>
      <c r="I3" s="133"/>
    </row>
    <row r="4" spans="1:9" s="151" customFormat="1" ht="29.25" customHeight="1">
      <c r="A4" s="288" t="s">
        <v>1</v>
      </c>
      <c r="B4" s="288" t="s">
        <v>2</v>
      </c>
      <c r="C4" s="289" t="s">
        <v>137</v>
      </c>
      <c r="D4" s="291" t="s">
        <v>188</v>
      </c>
      <c r="E4" s="291"/>
      <c r="F4" s="291"/>
      <c r="G4" s="291"/>
      <c r="H4" s="291"/>
      <c r="I4" s="286" t="s">
        <v>209</v>
      </c>
    </row>
    <row r="5" spans="1:9" s="151" customFormat="1" ht="27.75" customHeight="1">
      <c r="A5" s="288"/>
      <c r="B5" s="288"/>
      <c r="C5" s="290"/>
      <c r="D5" s="100" t="s">
        <v>123</v>
      </c>
      <c r="E5" s="177" t="s">
        <v>189</v>
      </c>
      <c r="F5" s="177" t="s">
        <v>190</v>
      </c>
      <c r="G5" s="177" t="s">
        <v>191</v>
      </c>
      <c r="H5" s="63" t="s">
        <v>257</v>
      </c>
      <c r="I5" s="287"/>
    </row>
    <row r="6" spans="1:9" s="151" customFormat="1" ht="24" customHeight="1">
      <c r="A6" s="152" t="s">
        <v>4</v>
      </c>
      <c r="B6" s="153" t="s">
        <v>131</v>
      </c>
      <c r="C6" s="169"/>
      <c r="D6" s="101">
        <v>336062145</v>
      </c>
      <c r="E6" s="101">
        <v>394858342</v>
      </c>
      <c r="F6" s="222">
        <v>758213461</v>
      </c>
      <c r="G6" s="101">
        <v>1153071803</v>
      </c>
      <c r="H6" s="101">
        <v>1153071803</v>
      </c>
      <c r="I6" s="101">
        <v>-205699982.1917808</v>
      </c>
    </row>
    <row r="7" spans="1:9" s="221" customFormat="1" ht="24" customHeight="1">
      <c r="A7" s="218">
        <v>1</v>
      </c>
      <c r="B7" s="219" t="s">
        <v>9</v>
      </c>
      <c r="C7" s="220"/>
      <c r="D7" s="102"/>
      <c r="E7" s="102"/>
      <c r="F7" s="102">
        <v>11046016</v>
      </c>
      <c r="G7" s="102">
        <v>11046016</v>
      </c>
      <c r="H7" s="102">
        <v>11046016</v>
      </c>
      <c r="I7" s="102">
        <v>72421117.80821918</v>
      </c>
    </row>
    <row r="8" spans="1:9" s="151" customFormat="1" ht="37.5" customHeight="1">
      <c r="A8" s="154">
        <v>2</v>
      </c>
      <c r="B8" s="155" t="s">
        <v>10</v>
      </c>
      <c r="C8" s="170"/>
      <c r="D8" s="102"/>
      <c r="E8" s="179"/>
      <c r="F8" s="179"/>
      <c r="G8" s="178">
        <v>0</v>
      </c>
      <c r="H8" s="178"/>
      <c r="I8" s="178"/>
    </row>
    <row r="9" spans="1:9" s="151" customFormat="1" ht="21.75" customHeight="1">
      <c r="A9" s="154">
        <v>3</v>
      </c>
      <c r="B9" s="155" t="s">
        <v>11</v>
      </c>
      <c r="C9" s="170"/>
      <c r="D9" s="102"/>
      <c r="E9" s="179"/>
      <c r="F9" s="179"/>
      <c r="G9" s="178">
        <v>0</v>
      </c>
      <c r="H9" s="178"/>
      <c r="I9" s="178"/>
    </row>
    <row r="10" spans="1:9" s="151" customFormat="1" ht="36.75" customHeight="1">
      <c r="A10" s="154">
        <v>4</v>
      </c>
      <c r="B10" s="155" t="s">
        <v>12</v>
      </c>
      <c r="C10" s="170"/>
      <c r="D10" s="102"/>
      <c r="E10" s="179"/>
      <c r="F10" s="179"/>
      <c r="G10" s="178">
        <v>0</v>
      </c>
      <c r="H10" s="178"/>
      <c r="I10" s="178"/>
    </row>
    <row r="11" spans="1:9" s="156" customFormat="1" ht="21.75" customHeight="1">
      <c r="A11" s="154">
        <v>5</v>
      </c>
      <c r="B11" s="155" t="s">
        <v>13</v>
      </c>
      <c r="C11" s="170"/>
      <c r="D11" s="102"/>
      <c r="E11" s="179"/>
      <c r="F11" s="179"/>
      <c r="G11" s="178">
        <v>0</v>
      </c>
      <c r="H11" s="178"/>
      <c r="I11" s="178"/>
    </row>
    <row r="12" spans="1:9" s="151" customFormat="1" ht="21.75" customHeight="1">
      <c r="A12" s="154">
        <v>6</v>
      </c>
      <c r="B12" s="155" t="s">
        <v>69</v>
      </c>
      <c r="C12" s="170"/>
      <c r="D12" s="102">
        <v>336062145</v>
      </c>
      <c r="E12" s="102">
        <v>394858342</v>
      </c>
      <c r="F12" s="102">
        <v>747167445</v>
      </c>
      <c r="G12" s="102">
        <v>1142025787</v>
      </c>
      <c r="H12" s="102">
        <v>1142025787</v>
      </c>
      <c r="I12" s="102">
        <v>-278121100</v>
      </c>
    </row>
    <row r="13" spans="1:9" s="151" customFormat="1" ht="37.5" customHeight="1">
      <c r="A13" s="157">
        <v>7</v>
      </c>
      <c r="B13" s="155" t="s">
        <v>14</v>
      </c>
      <c r="C13" s="170"/>
      <c r="D13" s="102"/>
      <c r="E13" s="179"/>
      <c r="F13" s="179"/>
      <c r="G13" s="178">
        <v>0</v>
      </c>
      <c r="H13" s="178"/>
      <c r="I13" s="179"/>
    </row>
    <row r="14" spans="1:9" s="151" customFormat="1" ht="24" customHeight="1">
      <c r="A14" s="157">
        <v>8</v>
      </c>
      <c r="B14" s="158" t="s">
        <v>15</v>
      </c>
      <c r="C14" s="171"/>
      <c r="D14" s="103"/>
      <c r="E14" s="181"/>
      <c r="F14" s="181"/>
      <c r="G14" s="178">
        <v>0</v>
      </c>
      <c r="H14" s="178"/>
      <c r="I14" s="181"/>
    </row>
    <row r="15" spans="1:9" s="151" customFormat="1" ht="24" customHeight="1">
      <c r="A15" s="154">
        <v>9</v>
      </c>
      <c r="B15" s="158" t="s">
        <v>16</v>
      </c>
      <c r="C15" s="171"/>
      <c r="D15" s="103"/>
      <c r="E15" s="181"/>
      <c r="F15" s="181"/>
      <c r="G15" s="178">
        <v>0</v>
      </c>
      <c r="H15" s="178"/>
      <c r="I15" s="181"/>
    </row>
    <row r="16" spans="1:9" s="151" customFormat="1" ht="24" customHeight="1">
      <c r="A16" s="152" t="s">
        <v>6</v>
      </c>
      <c r="B16" s="159" t="s">
        <v>144</v>
      </c>
      <c r="C16" s="176"/>
      <c r="D16" s="101">
        <v>4946117734.636408</v>
      </c>
      <c r="E16" s="101">
        <v>3480433708</v>
      </c>
      <c r="F16" s="101">
        <v>513349880.65010357</v>
      </c>
      <c r="G16" s="101">
        <v>3993783588.6501036</v>
      </c>
      <c r="H16" s="101">
        <v>4723701465.960762</v>
      </c>
      <c r="I16" s="101">
        <v>5309173460.058396</v>
      </c>
    </row>
    <row r="17" spans="1:9" s="151" customFormat="1" ht="24" customHeight="1">
      <c r="A17" s="152">
        <v>1</v>
      </c>
      <c r="B17" s="159" t="s">
        <v>138</v>
      </c>
      <c r="C17" s="176"/>
      <c r="D17" s="101">
        <v>3112049751.0808525</v>
      </c>
      <c r="E17" s="101">
        <v>2161060809</v>
      </c>
      <c r="F17" s="101">
        <v>239509498.65010357</v>
      </c>
      <c r="G17" s="101">
        <v>2400570307.6501036</v>
      </c>
      <c r="H17" s="101">
        <v>3130488184.9607625</v>
      </c>
      <c r="I17" s="101">
        <v>3807779876.0583963</v>
      </c>
    </row>
    <row r="18" spans="1:9" s="151" customFormat="1" ht="21" customHeight="1">
      <c r="A18" s="152" t="s">
        <v>17</v>
      </c>
      <c r="B18" s="153" t="s">
        <v>135</v>
      </c>
      <c r="C18" s="169">
        <v>6421</v>
      </c>
      <c r="D18" s="101">
        <v>2478993538.1608524</v>
      </c>
      <c r="E18" s="101">
        <v>1667818497</v>
      </c>
      <c r="F18" s="101">
        <v>196624768.65010357</v>
      </c>
      <c r="G18" s="101">
        <v>1864443265.6501036</v>
      </c>
      <c r="H18" s="101">
        <v>2594361142.9607625</v>
      </c>
      <c r="I18" s="101">
        <v>3167865253.2983966</v>
      </c>
    </row>
    <row r="19" spans="1:9" s="151" customFormat="1" ht="21" customHeight="1">
      <c r="A19" s="157" t="s">
        <v>19</v>
      </c>
      <c r="B19" s="160" t="s">
        <v>132</v>
      </c>
      <c r="C19" s="154"/>
      <c r="D19" s="102">
        <v>176323680</v>
      </c>
      <c r="E19" s="102">
        <v>129129312</v>
      </c>
      <c r="F19" s="102">
        <v>11510304</v>
      </c>
      <c r="G19" s="102">
        <v>140639616</v>
      </c>
      <c r="H19" s="102">
        <v>196772402.73600003</v>
      </c>
      <c r="I19" s="102">
        <v>243360000</v>
      </c>
    </row>
    <row r="20" spans="1:9" s="151" customFormat="1" ht="39" customHeight="1">
      <c r="A20" s="157" t="s">
        <v>19</v>
      </c>
      <c r="B20" s="155" t="s">
        <v>153</v>
      </c>
      <c r="C20" s="170"/>
      <c r="D20" s="102">
        <v>836407200</v>
      </c>
      <c r="E20" s="102">
        <v>493225091</v>
      </c>
      <c r="F20" s="102">
        <v>54170270.65010357</v>
      </c>
      <c r="G20" s="102">
        <v>547395361.6501036</v>
      </c>
      <c r="H20" s="102">
        <v>765874536.7678261</v>
      </c>
      <c r="I20" s="102">
        <v>1209000000</v>
      </c>
    </row>
    <row r="21" spans="1:9" s="151" customFormat="1" ht="21" customHeight="1">
      <c r="A21" s="157" t="s">
        <v>19</v>
      </c>
      <c r="B21" s="155" t="s">
        <v>186</v>
      </c>
      <c r="C21" s="170"/>
      <c r="D21" s="102">
        <v>1466262658.1608522</v>
      </c>
      <c r="E21" s="102">
        <v>1042764330</v>
      </c>
      <c r="F21" s="102">
        <v>122579506</v>
      </c>
      <c r="G21" s="102">
        <v>1165343836</v>
      </c>
      <c r="H21" s="102">
        <v>1631714203.4569364</v>
      </c>
      <c r="I21" s="102">
        <v>1715505253.2983966</v>
      </c>
    </row>
    <row r="22" spans="1:9" s="151" customFormat="1" ht="21" customHeight="1">
      <c r="A22" s="157" t="s">
        <v>20</v>
      </c>
      <c r="B22" s="155" t="s">
        <v>157</v>
      </c>
      <c r="C22" s="170"/>
      <c r="D22" s="102">
        <v>1446262658.1608522</v>
      </c>
      <c r="E22" s="102"/>
      <c r="F22" s="102"/>
      <c r="G22" s="102">
        <v>0</v>
      </c>
      <c r="H22" s="102">
        <v>1620649751.4569364</v>
      </c>
      <c r="I22" s="102">
        <v>1695505253.2983966</v>
      </c>
    </row>
    <row r="23" spans="1:9" s="151" customFormat="1" ht="21" customHeight="1">
      <c r="A23" s="157" t="s">
        <v>20</v>
      </c>
      <c r="B23" s="155" t="s">
        <v>154</v>
      </c>
      <c r="C23" s="170"/>
      <c r="D23" s="102">
        <v>20000000</v>
      </c>
      <c r="E23" s="102">
        <v>2699764</v>
      </c>
      <c r="F23" s="102">
        <v>8364688</v>
      </c>
      <c r="G23" s="102">
        <v>11064452</v>
      </c>
      <c r="H23" s="102">
        <v>11064452</v>
      </c>
      <c r="I23" s="102">
        <v>20000000</v>
      </c>
    </row>
    <row r="24" spans="1:9" s="164" customFormat="1" ht="21" customHeight="1">
      <c r="A24" s="152" t="s">
        <v>21</v>
      </c>
      <c r="B24" s="163" t="s">
        <v>214</v>
      </c>
      <c r="C24" s="172">
        <v>6421</v>
      </c>
      <c r="D24" s="101">
        <v>36000000</v>
      </c>
      <c r="E24" s="101">
        <v>33000000</v>
      </c>
      <c r="F24" s="101">
        <v>3000000</v>
      </c>
      <c r="G24" s="101">
        <v>36000000</v>
      </c>
      <c r="H24" s="101">
        <v>36000000</v>
      </c>
      <c r="I24" s="101">
        <v>39600000</v>
      </c>
    </row>
    <row r="25" spans="1:9" s="151" customFormat="1" ht="21" customHeight="1">
      <c r="A25" s="152" t="s">
        <v>22</v>
      </c>
      <c r="B25" s="163" t="s">
        <v>93</v>
      </c>
      <c r="C25" s="172">
        <v>6421</v>
      </c>
      <c r="D25" s="101">
        <v>367496212.92</v>
      </c>
      <c r="E25" s="101">
        <v>286525727</v>
      </c>
      <c r="F25" s="101">
        <v>28078545</v>
      </c>
      <c r="G25" s="101">
        <v>314604272</v>
      </c>
      <c r="H25" s="101">
        <v>314604272</v>
      </c>
      <c r="I25" s="101">
        <v>360634622.76</v>
      </c>
    </row>
    <row r="26" spans="1:9" s="151" customFormat="1" ht="21" customHeight="1">
      <c r="A26" s="152" t="s">
        <v>23</v>
      </c>
      <c r="B26" s="163" t="s">
        <v>194</v>
      </c>
      <c r="C26" s="172">
        <v>6421</v>
      </c>
      <c r="D26" s="101">
        <v>142560000</v>
      </c>
      <c r="E26" s="101">
        <v>101640000</v>
      </c>
      <c r="F26" s="101">
        <v>9810000</v>
      </c>
      <c r="G26" s="101">
        <v>111450000</v>
      </c>
      <c r="H26" s="101">
        <v>111450000</v>
      </c>
      <c r="I26" s="101">
        <v>130680000</v>
      </c>
    </row>
    <row r="27" spans="1:9" s="151" customFormat="1" ht="24.75" customHeight="1">
      <c r="A27" s="152" t="s">
        <v>26</v>
      </c>
      <c r="B27" s="163" t="s">
        <v>89</v>
      </c>
      <c r="C27" s="172">
        <v>6421</v>
      </c>
      <c r="D27" s="101">
        <v>26000000</v>
      </c>
      <c r="E27" s="101">
        <v>20119935</v>
      </c>
      <c r="F27" s="101">
        <v>1996185</v>
      </c>
      <c r="G27" s="101">
        <v>22116120</v>
      </c>
      <c r="H27" s="101">
        <v>22116120</v>
      </c>
      <c r="I27" s="101">
        <v>24000000</v>
      </c>
    </row>
    <row r="28" spans="1:9" s="227" customFormat="1" ht="23.25" customHeight="1">
      <c r="A28" s="223" t="s">
        <v>27</v>
      </c>
      <c r="B28" s="224" t="s">
        <v>213</v>
      </c>
      <c r="C28" s="225">
        <v>6421</v>
      </c>
      <c r="D28" s="226">
        <v>7000000</v>
      </c>
      <c r="E28" s="226">
        <v>3956650</v>
      </c>
      <c r="F28" s="226"/>
      <c r="G28" s="222">
        <v>3956650</v>
      </c>
      <c r="H28" s="222">
        <v>3956650</v>
      </c>
      <c r="I28" s="226">
        <v>5000000</v>
      </c>
    </row>
    <row r="29" spans="1:9" s="161" customFormat="1" ht="24" customHeight="1">
      <c r="A29" s="162" t="s">
        <v>51</v>
      </c>
      <c r="B29" s="163" t="s">
        <v>204</v>
      </c>
      <c r="C29" s="172">
        <v>6421</v>
      </c>
      <c r="D29" s="178">
        <v>54000000</v>
      </c>
      <c r="E29" s="178">
        <v>48000000</v>
      </c>
      <c r="F29" s="178"/>
      <c r="G29" s="101">
        <v>48000000</v>
      </c>
      <c r="H29" s="101">
        <v>48000000</v>
      </c>
      <c r="I29" s="178">
        <v>80000000</v>
      </c>
    </row>
    <row r="30" spans="1:9" s="161" customFormat="1" ht="24" customHeight="1" hidden="1">
      <c r="A30" s="162" t="s">
        <v>155</v>
      </c>
      <c r="B30" s="163" t="s">
        <v>156</v>
      </c>
      <c r="C30" s="172"/>
      <c r="D30" s="101"/>
      <c r="E30" s="178"/>
      <c r="F30" s="178"/>
      <c r="G30" s="101">
        <v>0</v>
      </c>
      <c r="H30" s="178">
        <v>0</v>
      </c>
      <c r="I30" s="178"/>
    </row>
    <row r="31" spans="1:9" s="151" customFormat="1" ht="24" customHeight="1">
      <c r="A31" s="152">
        <v>2</v>
      </c>
      <c r="B31" s="159" t="s">
        <v>139</v>
      </c>
      <c r="C31" s="176"/>
      <c r="D31" s="104">
        <v>35000000</v>
      </c>
      <c r="E31" s="104">
        <v>19029060</v>
      </c>
      <c r="F31" s="104">
        <v>6211594</v>
      </c>
      <c r="G31" s="101">
        <v>25240654</v>
      </c>
      <c r="H31" s="104">
        <v>25240654</v>
      </c>
      <c r="I31" s="178">
        <v>30000000</v>
      </c>
    </row>
    <row r="32" spans="1:9" s="151" customFormat="1" ht="24" customHeight="1">
      <c r="A32" s="157" t="s">
        <v>19</v>
      </c>
      <c r="B32" s="166" t="s">
        <v>150</v>
      </c>
      <c r="C32" s="174">
        <v>6422</v>
      </c>
      <c r="D32" s="180">
        <v>35000000</v>
      </c>
      <c r="E32" s="180">
        <v>19029060</v>
      </c>
      <c r="F32" s="180">
        <v>6211594</v>
      </c>
      <c r="G32" s="102">
        <v>25240654</v>
      </c>
      <c r="H32" s="180">
        <v>25240654</v>
      </c>
      <c r="I32" s="180">
        <v>30000000</v>
      </c>
    </row>
    <row r="33" spans="1:9" s="151" customFormat="1" ht="24" customHeight="1">
      <c r="A33" s="152">
        <v>3</v>
      </c>
      <c r="B33" s="159" t="s">
        <v>140</v>
      </c>
      <c r="C33" s="176"/>
      <c r="D33" s="178">
        <v>475722222.2222222</v>
      </c>
      <c r="E33" s="178">
        <v>351816506</v>
      </c>
      <c r="F33" s="178">
        <v>64198509</v>
      </c>
      <c r="G33" s="101">
        <v>416015015</v>
      </c>
      <c r="H33" s="178">
        <v>416015015</v>
      </c>
      <c r="I33" s="178">
        <v>528722000</v>
      </c>
    </row>
    <row r="34" spans="1:9" s="151" customFormat="1" ht="24" customHeight="1">
      <c r="A34" s="157" t="s">
        <v>19</v>
      </c>
      <c r="B34" s="165" t="s">
        <v>80</v>
      </c>
      <c r="C34" s="173">
        <v>6423</v>
      </c>
      <c r="D34" s="102">
        <v>335722222.2222222</v>
      </c>
      <c r="E34" s="102">
        <v>260537493</v>
      </c>
      <c r="F34" s="102">
        <v>22016252</v>
      </c>
      <c r="G34" s="102">
        <v>282553745</v>
      </c>
      <c r="H34" s="102">
        <v>282553745</v>
      </c>
      <c r="I34" s="102">
        <v>391722000</v>
      </c>
    </row>
    <row r="35" spans="1:9" s="151" customFormat="1" ht="24" customHeight="1">
      <c r="A35" s="157" t="s">
        <v>19</v>
      </c>
      <c r="B35" s="160" t="s">
        <v>151</v>
      </c>
      <c r="C35" s="154">
        <v>6423</v>
      </c>
      <c r="D35" s="102">
        <v>40000000</v>
      </c>
      <c r="E35" s="102">
        <v>25493604</v>
      </c>
      <c r="F35" s="102">
        <v>11045000</v>
      </c>
      <c r="G35" s="102">
        <v>36538604</v>
      </c>
      <c r="H35" s="102">
        <v>36538604</v>
      </c>
      <c r="I35" s="102">
        <v>40000000</v>
      </c>
    </row>
    <row r="36" spans="1:9" s="151" customFormat="1" ht="24" customHeight="1">
      <c r="A36" s="157" t="s">
        <v>19</v>
      </c>
      <c r="B36" s="158" t="s">
        <v>25</v>
      </c>
      <c r="C36" s="171">
        <v>6423</v>
      </c>
      <c r="D36" s="102">
        <v>16000000</v>
      </c>
      <c r="E36" s="102">
        <v>12047761</v>
      </c>
      <c r="F36" s="102">
        <v>1067575</v>
      </c>
      <c r="G36" s="102">
        <v>13115336</v>
      </c>
      <c r="H36" s="102">
        <v>13115336</v>
      </c>
      <c r="I36" s="102">
        <v>13000000</v>
      </c>
    </row>
    <row r="37" spans="1:9" s="151" customFormat="1" ht="24" customHeight="1">
      <c r="A37" s="157" t="s">
        <v>19</v>
      </c>
      <c r="B37" s="155" t="s">
        <v>149</v>
      </c>
      <c r="C37" s="170">
        <v>6423</v>
      </c>
      <c r="D37" s="180">
        <v>84000000</v>
      </c>
      <c r="E37" s="180">
        <v>53737648</v>
      </c>
      <c r="F37" s="180">
        <v>30069682</v>
      </c>
      <c r="G37" s="102">
        <v>83807330</v>
      </c>
      <c r="H37" s="180">
        <v>83807330</v>
      </c>
      <c r="I37" s="180">
        <v>84000000</v>
      </c>
    </row>
    <row r="38" spans="1:9" s="161" customFormat="1" ht="23.25" customHeight="1">
      <c r="A38" s="162">
        <v>4</v>
      </c>
      <c r="B38" s="175" t="s">
        <v>141</v>
      </c>
      <c r="C38" s="152"/>
      <c r="D38" s="178">
        <v>257008428</v>
      </c>
      <c r="E38" s="178">
        <v>227654150</v>
      </c>
      <c r="F38" s="178">
        <v>19495147</v>
      </c>
      <c r="G38" s="101">
        <v>247149297</v>
      </c>
      <c r="H38" s="178">
        <v>247149297</v>
      </c>
      <c r="I38" s="178">
        <v>235941764</v>
      </c>
    </row>
    <row r="39" spans="1:9" s="151" customFormat="1" ht="23.25" customHeight="1">
      <c r="A39" s="157" t="s">
        <v>19</v>
      </c>
      <c r="B39" s="158" t="s">
        <v>18</v>
      </c>
      <c r="C39" s="171">
        <v>6424</v>
      </c>
      <c r="D39" s="102">
        <v>257008428</v>
      </c>
      <c r="E39" s="102">
        <v>227654150</v>
      </c>
      <c r="F39" s="102">
        <v>19495147</v>
      </c>
      <c r="G39" s="102">
        <v>247149297</v>
      </c>
      <c r="H39" s="102">
        <v>247149297</v>
      </c>
      <c r="I39" s="102">
        <v>235941764</v>
      </c>
    </row>
    <row r="40" spans="1:9" s="161" customFormat="1" ht="23.25" customHeight="1">
      <c r="A40" s="162">
        <v>5</v>
      </c>
      <c r="B40" s="175" t="s">
        <v>142</v>
      </c>
      <c r="C40" s="152"/>
      <c r="D40" s="101">
        <v>127504000</v>
      </c>
      <c r="E40" s="101">
        <v>84821800</v>
      </c>
      <c r="F40" s="101">
        <v>1728000</v>
      </c>
      <c r="G40" s="101">
        <v>86549800</v>
      </c>
      <c r="H40" s="178">
        <v>86549800</v>
      </c>
      <c r="I40" s="101">
        <v>127504000</v>
      </c>
    </row>
    <row r="41" spans="1:9" s="151" customFormat="1" ht="23.25" customHeight="1">
      <c r="A41" s="157" t="s">
        <v>17</v>
      </c>
      <c r="B41" s="160" t="s">
        <v>90</v>
      </c>
      <c r="C41" s="154">
        <v>6425</v>
      </c>
      <c r="D41" s="180">
        <v>117504000</v>
      </c>
      <c r="E41" s="180">
        <v>82252800</v>
      </c>
      <c r="F41" s="180"/>
      <c r="G41" s="102">
        <v>82252800</v>
      </c>
      <c r="H41" s="180">
        <v>82252800</v>
      </c>
      <c r="I41" s="180">
        <v>117504000</v>
      </c>
    </row>
    <row r="42" spans="1:9" s="151" customFormat="1" ht="23.25" customHeight="1">
      <c r="A42" s="157" t="s">
        <v>21</v>
      </c>
      <c r="B42" s="160" t="s">
        <v>136</v>
      </c>
      <c r="C42" s="154">
        <v>6425</v>
      </c>
      <c r="D42" s="180">
        <v>10000000</v>
      </c>
      <c r="E42" s="180">
        <v>2569000</v>
      </c>
      <c r="F42" s="180">
        <v>1728000</v>
      </c>
      <c r="G42" s="102">
        <v>4297000</v>
      </c>
      <c r="H42" s="180">
        <v>4297000</v>
      </c>
      <c r="I42" s="180">
        <v>10000000</v>
      </c>
    </row>
    <row r="43" spans="1:9" s="161" customFormat="1" ht="23.25" customHeight="1">
      <c r="A43" s="162">
        <v>6</v>
      </c>
      <c r="B43" s="175" t="s">
        <v>147</v>
      </c>
      <c r="C43" s="152">
        <v>6426</v>
      </c>
      <c r="D43" s="101"/>
      <c r="E43" s="178"/>
      <c r="F43" s="178"/>
      <c r="G43" s="101"/>
      <c r="H43" s="178"/>
      <c r="I43" s="178">
        <v>-365374180</v>
      </c>
    </row>
    <row r="44" spans="1:9" s="161" customFormat="1" ht="23.25" customHeight="1">
      <c r="A44" s="162">
        <v>7</v>
      </c>
      <c r="B44" s="175" t="s">
        <v>143</v>
      </c>
      <c r="C44" s="152">
        <v>6427</v>
      </c>
      <c r="D44" s="101">
        <v>286000000</v>
      </c>
      <c r="E44" s="101">
        <v>163104425</v>
      </c>
      <c r="F44" s="101">
        <v>76659132</v>
      </c>
      <c r="G44" s="101">
        <v>239763557</v>
      </c>
      <c r="H44" s="101">
        <v>239763557</v>
      </c>
      <c r="I44" s="101">
        <v>286600000</v>
      </c>
    </row>
    <row r="45" spans="1:9" s="151" customFormat="1" ht="23.25" customHeight="1">
      <c r="A45" s="157" t="s">
        <v>19</v>
      </c>
      <c r="B45" s="155" t="s">
        <v>152</v>
      </c>
      <c r="C45" s="170">
        <v>6427</v>
      </c>
      <c r="D45" s="102">
        <v>70000000</v>
      </c>
      <c r="E45" s="102">
        <v>41000240</v>
      </c>
      <c r="F45" s="102">
        <v>20723976</v>
      </c>
      <c r="G45" s="102">
        <v>61724216</v>
      </c>
      <c r="H45" s="102">
        <v>61724216</v>
      </c>
      <c r="I45" s="102">
        <v>65000000</v>
      </c>
    </row>
    <row r="46" spans="1:9" s="151" customFormat="1" ht="23.25" customHeight="1">
      <c r="A46" s="157" t="s">
        <v>19</v>
      </c>
      <c r="B46" s="158" t="s">
        <v>24</v>
      </c>
      <c r="C46" s="170">
        <v>6427</v>
      </c>
      <c r="D46" s="102">
        <v>50000000</v>
      </c>
      <c r="F46" s="102">
        <v>48601600</v>
      </c>
      <c r="G46" s="102">
        <v>48601600</v>
      </c>
      <c r="H46" s="102">
        <v>48601600</v>
      </c>
      <c r="I46" s="102">
        <v>50000000</v>
      </c>
    </row>
    <row r="47" spans="1:9" s="151" customFormat="1" ht="39" customHeight="1">
      <c r="A47" s="157" t="s">
        <v>19</v>
      </c>
      <c r="B47" s="165" t="s">
        <v>195</v>
      </c>
      <c r="C47" s="170">
        <v>6427</v>
      </c>
      <c r="D47" s="102">
        <v>9000000</v>
      </c>
      <c r="E47" s="102">
        <v>8000000</v>
      </c>
      <c r="F47" s="102"/>
      <c r="G47" s="102">
        <v>8000000</v>
      </c>
      <c r="H47" s="102">
        <v>8000000</v>
      </c>
      <c r="I47" s="102">
        <v>16000000</v>
      </c>
    </row>
    <row r="48" spans="1:9" s="151" customFormat="1" ht="25.5" customHeight="1">
      <c r="A48" s="157" t="s">
        <v>19</v>
      </c>
      <c r="B48" s="165" t="s">
        <v>196</v>
      </c>
      <c r="C48" s="170">
        <v>6427</v>
      </c>
      <c r="D48" s="102">
        <v>7000000</v>
      </c>
      <c r="E48" s="102">
        <v>5500000</v>
      </c>
      <c r="F48" s="102"/>
      <c r="G48" s="102">
        <v>5500000</v>
      </c>
      <c r="H48" s="102">
        <v>5500000</v>
      </c>
      <c r="I48" s="102">
        <v>5500000</v>
      </c>
    </row>
    <row r="49" spans="1:9" s="151" customFormat="1" ht="21.75" customHeight="1">
      <c r="A49" s="157" t="s">
        <v>19</v>
      </c>
      <c r="B49" s="158" t="s">
        <v>79</v>
      </c>
      <c r="C49" s="170">
        <v>6427</v>
      </c>
      <c r="D49" s="102">
        <v>30000000</v>
      </c>
      <c r="E49" s="102">
        <v>17966076</v>
      </c>
      <c r="F49" s="102">
        <v>2555207</v>
      </c>
      <c r="G49" s="102">
        <v>20521283</v>
      </c>
      <c r="H49" s="102">
        <v>20521283</v>
      </c>
      <c r="I49" s="102">
        <v>25000000</v>
      </c>
    </row>
    <row r="50" spans="1:9" s="151" customFormat="1" ht="21" customHeight="1">
      <c r="A50" s="157" t="s">
        <v>19</v>
      </c>
      <c r="B50" s="165" t="s">
        <v>217</v>
      </c>
      <c r="C50" s="170">
        <v>6427</v>
      </c>
      <c r="D50" s="102">
        <v>18000000</v>
      </c>
      <c r="E50" s="102">
        <v>10565499</v>
      </c>
      <c r="F50" s="102">
        <v>1034799</v>
      </c>
      <c r="G50" s="102">
        <v>11600298</v>
      </c>
      <c r="H50" s="102">
        <v>11600298</v>
      </c>
      <c r="I50" s="102">
        <v>28000000</v>
      </c>
    </row>
    <row r="51" spans="1:9" s="151" customFormat="1" ht="27" customHeight="1">
      <c r="A51" s="157" t="s">
        <v>19</v>
      </c>
      <c r="B51" s="155" t="s">
        <v>218</v>
      </c>
      <c r="C51" s="170">
        <v>6427</v>
      </c>
      <c r="D51" s="105">
        <v>10000000</v>
      </c>
      <c r="E51" s="102">
        <v>3995000</v>
      </c>
      <c r="F51" s="102">
        <v>665400</v>
      </c>
      <c r="G51" s="102">
        <v>4660400</v>
      </c>
      <c r="H51" s="102">
        <v>4660400</v>
      </c>
      <c r="I51" s="102">
        <v>10000000</v>
      </c>
    </row>
    <row r="52" spans="1:9" s="151" customFormat="1" ht="27" customHeight="1">
      <c r="A52" s="157" t="s">
        <v>19</v>
      </c>
      <c r="B52" s="158" t="s">
        <v>221</v>
      </c>
      <c r="C52" s="170">
        <v>6427</v>
      </c>
      <c r="D52" s="105">
        <v>24000000</v>
      </c>
      <c r="E52" s="102">
        <v>21125120</v>
      </c>
      <c r="F52" s="102">
        <v>1896200</v>
      </c>
      <c r="G52" s="102">
        <v>23021320</v>
      </c>
      <c r="H52" s="102">
        <v>23021320</v>
      </c>
      <c r="I52" s="102">
        <v>36000000</v>
      </c>
    </row>
    <row r="53" spans="1:9" s="151" customFormat="1" ht="27" customHeight="1">
      <c r="A53" s="157" t="s">
        <v>19</v>
      </c>
      <c r="B53" s="158" t="s">
        <v>100</v>
      </c>
      <c r="C53" s="170">
        <v>6427</v>
      </c>
      <c r="D53" s="105">
        <v>25000000</v>
      </c>
      <c r="E53" s="102">
        <v>23712200</v>
      </c>
      <c r="F53" s="102"/>
      <c r="G53" s="102">
        <v>23712200</v>
      </c>
      <c r="H53" s="102">
        <v>23712200</v>
      </c>
      <c r="I53" s="102">
        <v>25000000</v>
      </c>
    </row>
    <row r="54" spans="1:9" s="151" customFormat="1" ht="27" customHeight="1">
      <c r="A54" s="157" t="s">
        <v>19</v>
      </c>
      <c r="B54" s="155" t="s">
        <v>91</v>
      </c>
      <c r="C54" s="170">
        <v>6427</v>
      </c>
      <c r="D54" s="105">
        <v>15000000</v>
      </c>
      <c r="E54" s="105">
        <v>6120290</v>
      </c>
      <c r="F54" s="105">
        <v>1181950</v>
      </c>
      <c r="G54" s="102">
        <v>7302240</v>
      </c>
      <c r="H54" s="102">
        <v>7302240</v>
      </c>
      <c r="I54" s="105">
        <v>10000000</v>
      </c>
    </row>
    <row r="55" spans="1:9" s="151" customFormat="1" ht="27" customHeight="1">
      <c r="A55" s="157" t="s">
        <v>104</v>
      </c>
      <c r="B55" s="155" t="s">
        <v>105</v>
      </c>
      <c r="C55" s="170">
        <v>6427</v>
      </c>
      <c r="D55" s="105">
        <v>15000000</v>
      </c>
      <c r="E55" s="105">
        <v>13600000</v>
      </c>
      <c r="F55" s="105"/>
      <c r="G55" s="102">
        <v>13600000</v>
      </c>
      <c r="H55" s="102">
        <v>13600000</v>
      </c>
      <c r="I55" s="105"/>
    </row>
    <row r="56" spans="1:9" s="151" customFormat="1" ht="27" customHeight="1">
      <c r="A56" s="157" t="s">
        <v>104</v>
      </c>
      <c r="B56" s="155" t="s">
        <v>192</v>
      </c>
      <c r="C56" s="170"/>
      <c r="D56" s="105"/>
      <c r="E56" s="105"/>
      <c r="F56" s="105"/>
      <c r="G56" s="102">
        <v>0</v>
      </c>
      <c r="H56" s="102"/>
      <c r="I56" s="105">
        <v>3100000</v>
      </c>
    </row>
    <row r="57" spans="1:9" s="151" customFormat="1" ht="27" customHeight="1">
      <c r="A57" s="157" t="s">
        <v>19</v>
      </c>
      <c r="B57" s="155" t="s">
        <v>125</v>
      </c>
      <c r="C57" s="170">
        <v>6427</v>
      </c>
      <c r="D57" s="105">
        <v>13000000</v>
      </c>
      <c r="E57" s="105">
        <v>11520000</v>
      </c>
      <c r="F57" s="105"/>
      <c r="G57" s="102">
        <v>11520000</v>
      </c>
      <c r="H57" s="102">
        <v>11520000</v>
      </c>
      <c r="I57" s="105">
        <v>13000000</v>
      </c>
    </row>
    <row r="58" spans="1:9" s="161" customFormat="1" ht="24" customHeight="1">
      <c r="A58" s="162">
        <v>8</v>
      </c>
      <c r="B58" s="153" t="s">
        <v>28</v>
      </c>
      <c r="C58" s="169">
        <v>6428</v>
      </c>
      <c r="D58" s="101">
        <v>652833333.3333333</v>
      </c>
      <c r="E58" s="101">
        <v>472946958</v>
      </c>
      <c r="F58" s="101">
        <v>105548000</v>
      </c>
      <c r="G58" s="101">
        <v>578494958</v>
      </c>
      <c r="H58" s="178">
        <v>578494958</v>
      </c>
      <c r="I58" s="178">
        <v>658000000</v>
      </c>
    </row>
    <row r="59" spans="1:9" s="151" customFormat="1" ht="37.5" customHeight="1">
      <c r="A59" s="157" t="s">
        <v>19</v>
      </c>
      <c r="B59" s="165" t="s">
        <v>145</v>
      </c>
      <c r="C59" s="173">
        <v>6428</v>
      </c>
      <c r="D59" s="102">
        <v>32500000</v>
      </c>
      <c r="E59" s="102">
        <v>28700000</v>
      </c>
      <c r="F59" s="102"/>
      <c r="G59" s="102">
        <v>28700000</v>
      </c>
      <c r="H59" s="102">
        <v>28700000</v>
      </c>
      <c r="I59" s="102">
        <v>33000000</v>
      </c>
    </row>
    <row r="60" spans="1:9" s="151" customFormat="1" ht="36" customHeight="1">
      <c r="A60" s="157" t="s">
        <v>19</v>
      </c>
      <c r="B60" s="165" t="s">
        <v>229</v>
      </c>
      <c r="C60" s="173"/>
      <c r="D60" s="102">
        <v>2000000</v>
      </c>
      <c r="E60" s="102"/>
      <c r="F60" s="102"/>
      <c r="G60" s="102"/>
      <c r="H60" s="102"/>
      <c r="I60" s="102"/>
    </row>
    <row r="61" spans="1:9" s="151" customFormat="1" ht="19.5" customHeight="1">
      <c r="A61" s="157" t="s">
        <v>19</v>
      </c>
      <c r="B61" s="165" t="s">
        <v>220</v>
      </c>
      <c r="C61" s="173">
        <v>6428</v>
      </c>
      <c r="D61" s="102">
        <v>113333333.33333333</v>
      </c>
      <c r="E61" s="102">
        <v>60400000</v>
      </c>
      <c r="F61" s="102">
        <v>72300000</v>
      </c>
      <c r="G61" s="102">
        <v>132700000</v>
      </c>
      <c r="H61" s="102">
        <v>132700000</v>
      </c>
      <c r="I61" s="102">
        <v>145000000</v>
      </c>
    </row>
    <row r="62" spans="1:9" s="151" customFormat="1" ht="23.25" customHeight="1">
      <c r="A62" s="157" t="s">
        <v>19</v>
      </c>
      <c r="B62" s="158" t="s">
        <v>29</v>
      </c>
      <c r="C62" s="173">
        <v>6428</v>
      </c>
      <c r="D62" s="102">
        <v>40000000</v>
      </c>
      <c r="E62" s="102">
        <v>38000000</v>
      </c>
      <c r="F62" s="102"/>
      <c r="G62" s="102">
        <v>38000000</v>
      </c>
      <c r="H62" s="102">
        <v>38000000</v>
      </c>
      <c r="I62" s="102">
        <v>40000000</v>
      </c>
    </row>
    <row r="63" spans="1:9" s="151" customFormat="1" ht="23.25" customHeight="1">
      <c r="A63" s="157" t="s">
        <v>19</v>
      </c>
      <c r="B63" s="155" t="s">
        <v>101</v>
      </c>
      <c r="C63" s="173">
        <v>6428</v>
      </c>
      <c r="D63" s="102">
        <v>20000000</v>
      </c>
      <c r="E63" s="102">
        <v>15330000</v>
      </c>
      <c r="F63" s="102">
        <v>2470000</v>
      </c>
      <c r="G63" s="102">
        <v>17800000</v>
      </c>
      <c r="H63" s="102">
        <v>17800000</v>
      </c>
      <c r="I63" s="102">
        <v>20000000</v>
      </c>
    </row>
    <row r="64" spans="1:9" s="151" customFormat="1" ht="37.5" customHeight="1">
      <c r="A64" s="157" t="s">
        <v>19</v>
      </c>
      <c r="B64" s="165" t="s">
        <v>30</v>
      </c>
      <c r="C64" s="173">
        <v>6428</v>
      </c>
      <c r="D64" s="102">
        <v>70000000</v>
      </c>
      <c r="E64" s="102">
        <v>63552800</v>
      </c>
      <c r="F64" s="102">
        <v>2400000</v>
      </c>
      <c r="G64" s="102">
        <v>65952800</v>
      </c>
      <c r="H64" s="102">
        <v>65952800</v>
      </c>
      <c r="I64" s="102">
        <v>70000000</v>
      </c>
    </row>
    <row r="65" spans="1:9" s="151" customFormat="1" ht="37.5" customHeight="1">
      <c r="A65" s="157" t="s">
        <v>19</v>
      </c>
      <c r="B65" s="165" t="s">
        <v>146</v>
      </c>
      <c r="C65" s="173">
        <v>6428</v>
      </c>
      <c r="D65" s="102">
        <v>180000000</v>
      </c>
      <c r="E65" s="102">
        <v>179605778</v>
      </c>
      <c r="F65" s="102">
        <v>378000</v>
      </c>
      <c r="G65" s="102">
        <v>179983778</v>
      </c>
      <c r="H65" s="102">
        <v>179983778</v>
      </c>
      <c r="I65" s="102">
        <v>200000000</v>
      </c>
    </row>
    <row r="66" spans="1:9" s="151" customFormat="1" ht="20.25" customHeight="1">
      <c r="A66" s="157" t="s">
        <v>19</v>
      </c>
      <c r="B66" s="165" t="s">
        <v>97</v>
      </c>
      <c r="C66" s="173">
        <v>6428</v>
      </c>
      <c r="D66" s="102">
        <v>40000000</v>
      </c>
      <c r="E66" s="102">
        <v>15100000</v>
      </c>
      <c r="F66" s="102">
        <v>5400000</v>
      </c>
      <c r="G66" s="102">
        <v>20500000</v>
      </c>
      <c r="H66" s="102">
        <v>20500000</v>
      </c>
      <c r="I66" s="102">
        <v>25000000</v>
      </c>
    </row>
    <row r="67" spans="1:9" s="151" customFormat="1" ht="21" customHeight="1">
      <c r="A67" s="157" t="s">
        <v>19</v>
      </c>
      <c r="B67" s="165" t="s">
        <v>31</v>
      </c>
      <c r="C67" s="173">
        <v>6428</v>
      </c>
      <c r="D67" s="102">
        <v>10000000</v>
      </c>
      <c r="E67" s="102">
        <v>468000</v>
      </c>
      <c r="F67" s="102"/>
      <c r="G67" s="102">
        <v>468000</v>
      </c>
      <c r="H67" s="102">
        <v>468000</v>
      </c>
      <c r="I67" s="102">
        <v>10000000</v>
      </c>
    </row>
    <row r="68" spans="1:9" s="151" customFormat="1" ht="20.25" customHeight="1">
      <c r="A68" s="157" t="s">
        <v>19</v>
      </c>
      <c r="B68" s="165" t="s">
        <v>106</v>
      </c>
      <c r="C68" s="173">
        <v>6428</v>
      </c>
      <c r="D68" s="102">
        <v>35000000</v>
      </c>
      <c r="E68" s="102">
        <v>20000000</v>
      </c>
      <c r="F68" s="102"/>
      <c r="G68" s="102">
        <v>20000000</v>
      </c>
      <c r="H68" s="102">
        <v>20000000</v>
      </c>
      <c r="I68" s="102">
        <v>30000000</v>
      </c>
    </row>
    <row r="69" spans="1:9" s="151" customFormat="1" ht="20.25" customHeight="1">
      <c r="A69" s="157" t="s">
        <v>19</v>
      </c>
      <c r="B69" s="165" t="s">
        <v>78</v>
      </c>
      <c r="C69" s="173">
        <v>6428</v>
      </c>
      <c r="D69" s="102">
        <v>30000000</v>
      </c>
      <c r="E69" s="102">
        <v>17790380</v>
      </c>
      <c r="F69" s="102"/>
      <c r="G69" s="102">
        <v>17790380</v>
      </c>
      <c r="H69" s="102">
        <v>17790380</v>
      </c>
      <c r="I69" s="102">
        <v>25000000</v>
      </c>
    </row>
    <row r="70" spans="1:9" s="151" customFormat="1" ht="20.25" customHeight="1">
      <c r="A70" s="157" t="s">
        <v>19</v>
      </c>
      <c r="B70" s="165" t="s">
        <v>134</v>
      </c>
      <c r="C70" s="173">
        <v>6428</v>
      </c>
      <c r="D70" s="102">
        <v>30000000</v>
      </c>
      <c r="E70" s="102"/>
      <c r="F70" s="102">
        <v>20000000</v>
      </c>
      <c r="G70" s="102">
        <v>20000000</v>
      </c>
      <c r="H70" s="102">
        <v>20000000</v>
      </c>
      <c r="I70" s="102">
        <v>20000000</v>
      </c>
    </row>
    <row r="71" spans="1:9" s="151" customFormat="1" ht="20.25" customHeight="1">
      <c r="A71" s="157" t="s">
        <v>19</v>
      </c>
      <c r="B71" s="158" t="s">
        <v>32</v>
      </c>
      <c r="C71" s="173">
        <v>6428</v>
      </c>
      <c r="D71" s="102">
        <v>50000000</v>
      </c>
      <c r="E71" s="102">
        <v>34000000</v>
      </c>
      <c r="F71" s="102">
        <v>2600000</v>
      </c>
      <c r="G71" s="102">
        <v>36600000</v>
      </c>
      <c r="H71" s="102">
        <v>36600000</v>
      </c>
      <c r="I71" s="102">
        <v>40000000</v>
      </c>
    </row>
    <row r="72" spans="1:9" s="161" customFormat="1" ht="60" customHeight="1" hidden="1">
      <c r="A72" s="152">
        <v>9</v>
      </c>
      <c r="B72" s="163" t="s">
        <v>187</v>
      </c>
      <c r="C72" s="183"/>
      <c r="D72" s="183"/>
      <c r="E72" s="167"/>
      <c r="F72" s="167"/>
      <c r="G72" s="101">
        <v>0</v>
      </c>
      <c r="H72" s="101">
        <v>0</v>
      </c>
      <c r="I72" s="214"/>
    </row>
    <row r="73" spans="1:9" s="151" customFormat="1" ht="28.5" customHeight="1">
      <c r="A73" s="152" t="s">
        <v>7</v>
      </c>
      <c r="B73" s="159" t="s">
        <v>33</v>
      </c>
      <c r="C73" s="176"/>
      <c r="D73" s="104"/>
      <c r="E73" s="182"/>
      <c r="F73" s="182"/>
      <c r="G73" s="101">
        <v>0</v>
      </c>
      <c r="H73" s="178"/>
      <c r="I73" s="182"/>
    </row>
    <row r="74" spans="1:9" s="151" customFormat="1" ht="30.75" customHeight="1">
      <c r="A74" s="152"/>
      <c r="B74" s="242" t="s">
        <v>92</v>
      </c>
      <c r="C74" s="242"/>
      <c r="D74" s="101">
        <v>5282179879.636408</v>
      </c>
      <c r="E74" s="101">
        <v>3875292050</v>
      </c>
      <c r="F74" s="101">
        <v>1271563341.6501036</v>
      </c>
      <c r="G74" s="101">
        <v>5146855391.650104</v>
      </c>
      <c r="H74" s="101">
        <v>5876773268.960762</v>
      </c>
      <c r="I74" s="101">
        <v>5103473477.866615</v>
      </c>
    </row>
  </sheetData>
  <sheetProtection/>
  <mergeCells count="7">
    <mergeCell ref="A1:I1"/>
    <mergeCell ref="A2:I2"/>
    <mergeCell ref="I4:I5"/>
    <mergeCell ref="A4:A5"/>
    <mergeCell ref="B4:B5"/>
    <mergeCell ref="C4:C5"/>
    <mergeCell ref="D4:H4"/>
  </mergeCells>
  <printOptions/>
  <pageMargins left="0.36" right="0.196850393700787" top="0.489583333333333" bottom="0.42" header="0.196850393700787" footer="0.196850393700787"/>
  <pageSetup horizontalDpi="600" verticalDpi="600" orientation="landscape" paperSize="9" r:id="rId1"/>
  <headerFooter>
    <oddFooter>&amp;C&amp;P/4</oddFooter>
  </headerFooter>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N17" sqref="N17"/>
    </sheetView>
  </sheetViews>
  <sheetFormatPr defaultColWidth="9.140625" defaultRowHeight="15"/>
  <cols>
    <col min="1" max="1" width="5.00390625" style="121" customWidth="1"/>
    <col min="2" max="2" width="52.8515625" style="112" customWidth="1"/>
    <col min="3" max="3" width="17.7109375" style="112" customWidth="1"/>
    <col min="4" max="4" width="17.421875" style="112" customWidth="1"/>
    <col min="5" max="5" width="17.28125" style="112" customWidth="1"/>
    <col min="6" max="6" width="19.140625" style="112" customWidth="1"/>
    <col min="7" max="8" width="9.140625" style="112" customWidth="1"/>
    <col min="9" max="9" width="11.00390625" style="112" bestFit="1" customWidth="1"/>
    <col min="10" max="16384" width="9.140625" style="112" customWidth="1"/>
  </cols>
  <sheetData>
    <row r="1" spans="1:6" s="188" customFormat="1" ht="18.75">
      <c r="A1" s="292" t="s">
        <v>254</v>
      </c>
      <c r="B1" s="292"/>
      <c r="C1" s="292"/>
      <c r="D1" s="292"/>
      <c r="E1" s="292"/>
      <c r="F1" s="292"/>
    </row>
    <row r="2" spans="1:9" s="188" customFormat="1" ht="18.75">
      <c r="A2" s="285" t="str">
        <f>'Kế hoạch lao động'!A2:M2</f>
        <v>(Kèm theo Quyết định số 22/QĐ-UBND ngày 22/ 01 /2024 của Ủy ban nhân dân tỉnh Tuyên Quang)</v>
      </c>
      <c r="B2" s="285"/>
      <c r="C2" s="285"/>
      <c r="D2" s="285"/>
      <c r="E2" s="285"/>
      <c r="F2" s="285"/>
      <c r="G2" s="241"/>
      <c r="H2" s="241"/>
      <c r="I2" s="241"/>
    </row>
    <row r="3" spans="1:6" ht="19.5" customHeight="1">
      <c r="A3" s="189"/>
      <c r="B3" s="190"/>
      <c r="C3" s="191"/>
      <c r="D3" s="191"/>
      <c r="E3" s="191"/>
      <c r="F3" s="192" t="s">
        <v>0</v>
      </c>
    </row>
    <row r="4" spans="1:6" ht="24" customHeight="1">
      <c r="A4" s="293" t="s">
        <v>1</v>
      </c>
      <c r="B4" s="293" t="s">
        <v>2</v>
      </c>
      <c r="C4" s="294" t="s">
        <v>148</v>
      </c>
      <c r="D4" s="296" t="s">
        <v>206</v>
      </c>
      <c r="E4" s="296"/>
      <c r="F4" s="297" t="s">
        <v>209</v>
      </c>
    </row>
    <row r="5" spans="1:6" ht="24" customHeight="1">
      <c r="A5" s="293"/>
      <c r="B5" s="293"/>
      <c r="C5" s="295"/>
      <c r="D5" s="194" t="s">
        <v>124</v>
      </c>
      <c r="E5" s="216" t="s">
        <v>257</v>
      </c>
      <c r="F5" s="298"/>
    </row>
    <row r="6" spans="1:6" ht="23.25" customHeight="1">
      <c r="A6" s="193" t="s">
        <v>3</v>
      </c>
      <c r="B6" s="195" t="s">
        <v>258</v>
      </c>
      <c r="C6" s="196">
        <v>12408128389</v>
      </c>
      <c r="D6" s="196">
        <v>13878903000</v>
      </c>
      <c r="E6" s="196">
        <v>15607242285</v>
      </c>
      <c r="F6" s="196">
        <v>14893337487</v>
      </c>
    </row>
    <row r="7" spans="1:6" ht="23.25" customHeight="1">
      <c r="A7" s="193" t="s">
        <v>4</v>
      </c>
      <c r="B7" s="197" t="s">
        <v>158</v>
      </c>
      <c r="C7" s="196">
        <v>6708060865</v>
      </c>
      <c r="D7" s="196">
        <v>10506103000</v>
      </c>
      <c r="E7" s="196">
        <v>9661230629</v>
      </c>
      <c r="F7" s="196">
        <v>14233521487</v>
      </c>
    </row>
    <row r="8" spans="1:6" ht="23.25" customHeight="1">
      <c r="A8" s="198">
        <v>1</v>
      </c>
      <c r="B8" s="199" t="s">
        <v>159</v>
      </c>
      <c r="C8" s="187"/>
      <c r="D8" s="187"/>
      <c r="E8" s="187"/>
      <c r="F8" s="187"/>
    </row>
    <row r="9" spans="1:6" ht="23.25" customHeight="1">
      <c r="A9" s="198">
        <v>2</v>
      </c>
      <c r="B9" s="199" t="s">
        <v>5</v>
      </c>
      <c r="C9" s="187">
        <v>6564182000</v>
      </c>
      <c r="D9" s="200">
        <v>10506103000</v>
      </c>
      <c r="E9" s="200">
        <v>9657094000</v>
      </c>
      <c r="F9" s="200">
        <v>14233521487</v>
      </c>
    </row>
    <row r="10" spans="1:6" ht="23.25" customHeight="1">
      <c r="A10" s="198">
        <v>3</v>
      </c>
      <c r="B10" s="199" t="s">
        <v>160</v>
      </c>
      <c r="C10" s="187"/>
      <c r="D10" s="200"/>
      <c r="E10" s="200"/>
      <c r="F10" s="200"/>
    </row>
    <row r="11" spans="1:6" ht="23.25" customHeight="1">
      <c r="A11" s="198">
        <v>4</v>
      </c>
      <c r="B11" s="199" t="s">
        <v>161</v>
      </c>
      <c r="C11" s="187">
        <v>143878865</v>
      </c>
      <c r="D11" s="200"/>
      <c r="E11" s="200">
        <v>4136629</v>
      </c>
      <c r="F11" s="200"/>
    </row>
    <row r="12" spans="1:6" ht="23.25" customHeight="1">
      <c r="A12" s="193" t="s">
        <v>6</v>
      </c>
      <c r="B12" s="197" t="s">
        <v>162</v>
      </c>
      <c r="C12" s="185">
        <v>5700067524</v>
      </c>
      <c r="D12" s="185">
        <v>3372800000</v>
      </c>
      <c r="E12" s="185">
        <v>5942665156</v>
      </c>
      <c r="F12" s="185">
        <v>659816000</v>
      </c>
    </row>
    <row r="13" spans="1:6" ht="23.25" customHeight="1">
      <c r="A13" s="193" t="s">
        <v>7</v>
      </c>
      <c r="B13" s="195" t="s">
        <v>8</v>
      </c>
      <c r="C13" s="185">
        <v>195000</v>
      </c>
      <c r="D13" s="185"/>
      <c r="E13" s="185">
        <v>3346500</v>
      </c>
      <c r="F13" s="185"/>
    </row>
    <row r="14" spans="1:6" ht="23.25" customHeight="1">
      <c r="A14" s="198">
        <v>1</v>
      </c>
      <c r="B14" s="201" t="s">
        <v>163</v>
      </c>
      <c r="C14" s="187"/>
      <c r="D14" s="187"/>
      <c r="E14" s="187"/>
      <c r="F14" s="187"/>
    </row>
    <row r="15" spans="1:6" ht="23.25" customHeight="1">
      <c r="A15" s="198">
        <v>2</v>
      </c>
      <c r="B15" s="201" t="s">
        <v>8</v>
      </c>
      <c r="C15" s="187">
        <v>195000</v>
      </c>
      <c r="D15" s="187"/>
      <c r="E15" s="187">
        <v>3346500</v>
      </c>
      <c r="F15" s="187"/>
    </row>
    <row r="16" spans="1:6" ht="23.25" customHeight="1">
      <c r="A16" s="193" t="s">
        <v>164</v>
      </c>
      <c r="B16" s="202" t="s">
        <v>165</v>
      </c>
      <c r="C16" s="196">
        <v>2525925740</v>
      </c>
      <c r="D16" s="196">
        <v>5282179879.636408</v>
      </c>
      <c r="E16" s="196">
        <v>5876773268.960762</v>
      </c>
      <c r="F16" s="196">
        <v>5103473477.866615</v>
      </c>
    </row>
    <row r="17" spans="1:6" s="204" customFormat="1" ht="23.25" customHeight="1">
      <c r="A17" s="198">
        <v>1</v>
      </c>
      <c r="B17" s="201" t="s">
        <v>225</v>
      </c>
      <c r="E17" s="203">
        <v>11046016</v>
      </c>
      <c r="F17" s="215">
        <v>72421117.80821918</v>
      </c>
    </row>
    <row r="18" spans="1:6" s="204" customFormat="1" ht="23.25" customHeight="1">
      <c r="A18" s="198">
        <v>2</v>
      </c>
      <c r="B18" s="201" t="s">
        <v>67</v>
      </c>
      <c r="C18" s="215">
        <v>-1813775705</v>
      </c>
      <c r="D18" s="203">
        <v>336062145</v>
      </c>
      <c r="E18" s="203">
        <v>1142025787</v>
      </c>
      <c r="F18" s="215">
        <v>-278121100</v>
      </c>
    </row>
    <row r="19" spans="1:6" s="204" customFormat="1" ht="23.25" customHeight="1">
      <c r="A19" s="198">
        <v>3</v>
      </c>
      <c r="B19" s="201" t="s">
        <v>183</v>
      </c>
      <c r="C19" s="203">
        <v>4339701445</v>
      </c>
      <c r="D19" s="203">
        <v>4946117734.636408</v>
      </c>
      <c r="E19" s="203">
        <v>4723701465.960762</v>
      </c>
      <c r="F19" s="203">
        <v>5309173460.058396</v>
      </c>
    </row>
    <row r="20" spans="1:6" s="204" customFormat="1" ht="23.25" customHeight="1">
      <c r="A20" s="198">
        <v>4</v>
      </c>
      <c r="B20" s="201" t="s">
        <v>33</v>
      </c>
      <c r="C20" s="187"/>
      <c r="D20" s="203"/>
      <c r="E20" s="203"/>
      <c r="F20" s="203"/>
    </row>
    <row r="21" spans="1:6" ht="23.25" customHeight="1">
      <c r="A21" s="193" t="s">
        <v>166</v>
      </c>
      <c r="B21" s="195" t="s">
        <v>167</v>
      </c>
      <c r="C21" s="196">
        <v>9882397649</v>
      </c>
      <c r="D21" s="196">
        <v>8596723120.363592</v>
      </c>
      <c r="E21" s="196">
        <v>9730469016.039238</v>
      </c>
      <c r="F21" s="196">
        <v>9789864009.133385</v>
      </c>
    </row>
    <row r="22" spans="1:6" ht="23.25" customHeight="1">
      <c r="A22" s="198">
        <v>1</v>
      </c>
      <c r="B22" s="201" t="s">
        <v>168</v>
      </c>
      <c r="C22" s="203">
        <v>4182135125</v>
      </c>
      <c r="D22" s="203">
        <v>5223923120.363592</v>
      </c>
      <c r="E22" s="203">
        <v>3784457360.039238</v>
      </c>
      <c r="F22" s="203">
        <v>9130048009.133385</v>
      </c>
    </row>
    <row r="23" spans="1:6" ht="23.25" customHeight="1">
      <c r="A23" s="198">
        <v>2</v>
      </c>
      <c r="B23" s="201" t="s">
        <v>169</v>
      </c>
      <c r="C23" s="203">
        <v>5700067524</v>
      </c>
      <c r="D23" s="203">
        <v>3372800000</v>
      </c>
      <c r="E23" s="203">
        <v>5942665156</v>
      </c>
      <c r="F23" s="203">
        <v>659816000</v>
      </c>
    </row>
    <row r="24" spans="1:6" ht="23.25" customHeight="1">
      <c r="A24" s="198">
        <v>3</v>
      </c>
      <c r="B24" s="201" t="s">
        <v>34</v>
      </c>
      <c r="C24" s="203">
        <v>195000</v>
      </c>
      <c r="D24" s="203"/>
      <c r="E24" s="203">
        <v>3346500</v>
      </c>
      <c r="F24" s="203"/>
    </row>
    <row r="25" spans="1:6" ht="23.25" customHeight="1">
      <c r="A25" s="193" t="s">
        <v>170</v>
      </c>
      <c r="B25" s="202" t="s">
        <v>171</v>
      </c>
      <c r="C25" s="196">
        <v>285003376.2</v>
      </c>
      <c r="D25" s="196">
        <v>168640000</v>
      </c>
      <c r="E25" s="196">
        <v>297196347.8</v>
      </c>
      <c r="F25" s="196">
        <v>32990800</v>
      </c>
    </row>
    <row r="26" spans="1:6" ht="23.25" customHeight="1">
      <c r="A26" s="193" t="s">
        <v>172</v>
      </c>
      <c r="B26" s="202" t="s">
        <v>173</v>
      </c>
      <c r="C26" s="196">
        <v>9597394272.8</v>
      </c>
      <c r="D26" s="196">
        <v>8428083120.363592</v>
      </c>
      <c r="E26" s="196">
        <v>9433272668.239239</v>
      </c>
      <c r="F26" s="196">
        <v>9756873209.133385</v>
      </c>
    </row>
    <row r="27" spans="1:6" ht="23.25" customHeight="1">
      <c r="A27" s="193" t="s">
        <v>174</v>
      </c>
      <c r="B27" s="202" t="s">
        <v>175</v>
      </c>
      <c r="C27" s="196"/>
      <c r="D27" s="196"/>
      <c r="E27" s="196"/>
      <c r="F27" s="196"/>
    </row>
    <row r="28" spans="1:6" ht="23.25" customHeight="1">
      <c r="A28" s="198">
        <v>1</v>
      </c>
      <c r="B28" s="205" t="s">
        <v>176</v>
      </c>
      <c r="C28" s="203">
        <v>0</v>
      </c>
      <c r="D28" s="203">
        <v>0</v>
      </c>
      <c r="E28" s="203">
        <v>0</v>
      </c>
      <c r="F28" s="203">
        <v>0</v>
      </c>
    </row>
    <row r="29" spans="1:6" ht="23.25" customHeight="1">
      <c r="A29" s="198">
        <v>2</v>
      </c>
      <c r="B29" s="205" t="s">
        <v>177</v>
      </c>
      <c r="C29" s="203">
        <v>0</v>
      </c>
      <c r="D29" s="203">
        <v>0</v>
      </c>
      <c r="E29" s="206">
        <v>0</v>
      </c>
      <c r="F29" s="203">
        <v>3934200000</v>
      </c>
    </row>
    <row r="30" spans="1:6" s="211" customFormat="1" ht="23.25" customHeight="1">
      <c r="A30" s="207">
        <v>2</v>
      </c>
      <c r="B30" s="208" t="s">
        <v>178</v>
      </c>
      <c r="C30" s="209">
        <v>0</v>
      </c>
      <c r="D30" s="210">
        <v>0</v>
      </c>
      <c r="E30" s="210">
        <v>0</v>
      </c>
      <c r="F30" s="210">
        <v>0</v>
      </c>
    </row>
    <row r="31" spans="1:6" s="211" customFormat="1" ht="23.25" customHeight="1">
      <c r="A31" s="207">
        <v>3</v>
      </c>
      <c r="B31" s="208" t="s">
        <v>179</v>
      </c>
      <c r="C31" s="209">
        <v>0</v>
      </c>
      <c r="D31" s="209">
        <v>0</v>
      </c>
      <c r="E31" s="209">
        <v>0</v>
      </c>
      <c r="F31" s="209">
        <f>F29/F32*100</f>
        <v>2</v>
      </c>
    </row>
    <row r="32" spans="1:9" s="211" customFormat="1" ht="33">
      <c r="A32" s="207">
        <v>4</v>
      </c>
      <c r="B32" s="208" t="s">
        <v>180</v>
      </c>
      <c r="C32" s="203">
        <v>113035535000</v>
      </c>
      <c r="D32" s="206">
        <v>164923821000</v>
      </c>
      <c r="E32" s="203">
        <v>193876000000</v>
      </c>
      <c r="F32" s="206">
        <v>196710000000</v>
      </c>
      <c r="I32" s="211">
        <f>F32*2%</f>
        <v>3934200000</v>
      </c>
    </row>
    <row r="33" spans="1:6" s="211" customFormat="1" ht="23.25" customHeight="1">
      <c r="A33" s="207">
        <v>5</v>
      </c>
      <c r="B33" s="208" t="s">
        <v>181</v>
      </c>
      <c r="C33" s="203"/>
      <c r="D33" s="212"/>
      <c r="E33" s="212"/>
      <c r="F33" s="212"/>
    </row>
    <row r="34" spans="1:6" s="211" customFormat="1" ht="23.25" customHeight="1">
      <c r="A34" s="207">
        <v>6</v>
      </c>
      <c r="B34" s="208" t="s">
        <v>182</v>
      </c>
      <c r="C34" s="203"/>
      <c r="D34" s="212"/>
      <c r="E34" s="212"/>
      <c r="F34" s="212"/>
    </row>
  </sheetData>
  <sheetProtection/>
  <mergeCells count="7">
    <mergeCell ref="A1:F1"/>
    <mergeCell ref="A2:F2"/>
    <mergeCell ref="A4:A5"/>
    <mergeCell ref="B4:B5"/>
    <mergeCell ref="C4:C5"/>
    <mergeCell ref="D4:E4"/>
    <mergeCell ref="F4:F5"/>
  </mergeCells>
  <printOptions/>
  <pageMargins left="0.4330708661417323" right="0" top="0.4330708661417323" bottom="0.4330708661417323" header="0.31496062992125984" footer="0.31496062992125984"/>
  <pageSetup horizontalDpi="600" verticalDpi="600" orientation="landscape" paperSize="9" r:id="rId1"/>
  <headerFooter>
    <oddFooter>&amp;C&amp;P/2</oddFooter>
  </headerFooter>
</worksheet>
</file>

<file path=xl/worksheets/sheet6.xml><?xml version="1.0" encoding="utf-8"?>
<worksheet xmlns="http://schemas.openxmlformats.org/spreadsheetml/2006/main" xmlns:r="http://schemas.openxmlformats.org/officeDocument/2006/relationships">
  <sheetPr>
    <tabColor rgb="FFFF0000"/>
  </sheetPr>
  <dimension ref="A1:F36"/>
  <sheetViews>
    <sheetView workbookViewId="0" topLeftCell="A1">
      <selection activeCell="F32" sqref="F32"/>
    </sheetView>
  </sheetViews>
  <sheetFormatPr defaultColWidth="9.140625" defaultRowHeight="15"/>
  <cols>
    <col min="1" max="1" width="5.00390625" style="28" customWidth="1"/>
    <col min="2" max="2" width="58.57421875" style="6" customWidth="1"/>
    <col min="3" max="5" width="17.00390625" style="6" customWidth="1"/>
    <col min="6" max="6" width="17.00390625" style="6" bestFit="1" customWidth="1"/>
    <col min="7" max="16384" width="9.140625" style="6" customWidth="1"/>
  </cols>
  <sheetData>
    <row r="1" spans="1:6" s="57" customFormat="1" ht="29.25" customHeight="1">
      <c r="A1" s="299" t="s">
        <v>255</v>
      </c>
      <c r="B1" s="299"/>
      <c r="C1" s="299"/>
      <c r="D1" s="299"/>
      <c r="E1" s="299"/>
      <c r="F1" s="299"/>
    </row>
    <row r="2" spans="1:6" s="57" customFormat="1" ht="18.75">
      <c r="A2" s="285" t="str">
        <f>'Kế hoạch lao động'!A2:M2</f>
        <v>(Kèm theo Quyết định số 22/QĐ-UBND ngày 22/ 01 /2024 của Ủy ban nhân dân tỉnh Tuyên Quang)</v>
      </c>
      <c r="B2" s="285"/>
      <c r="C2" s="285"/>
      <c r="D2" s="285"/>
      <c r="E2" s="285"/>
      <c r="F2" s="285"/>
    </row>
    <row r="3" spans="1:6" ht="23.25" customHeight="1">
      <c r="A3" s="9"/>
      <c r="B3" s="10"/>
      <c r="C3" s="36"/>
      <c r="F3" s="89" t="s">
        <v>0</v>
      </c>
    </row>
    <row r="4" spans="1:6" ht="21" customHeight="1">
      <c r="A4" s="304" t="s">
        <v>1</v>
      </c>
      <c r="B4" s="304" t="s">
        <v>2</v>
      </c>
      <c r="C4" s="300" t="s">
        <v>148</v>
      </c>
      <c r="D4" s="302" t="s">
        <v>188</v>
      </c>
      <c r="E4" s="303"/>
      <c r="F4" s="300" t="s">
        <v>209</v>
      </c>
    </row>
    <row r="5" spans="1:6" ht="22.5" customHeight="1">
      <c r="A5" s="305"/>
      <c r="B5" s="305"/>
      <c r="C5" s="301"/>
      <c r="D5" s="122" t="s">
        <v>124</v>
      </c>
      <c r="E5" s="63" t="s">
        <v>257</v>
      </c>
      <c r="F5" s="301"/>
    </row>
    <row r="6" spans="1:6" ht="21.75" customHeight="1">
      <c r="A6" s="61" t="s">
        <v>4</v>
      </c>
      <c r="B6" s="64" t="s">
        <v>113</v>
      </c>
      <c r="C6" s="64"/>
      <c r="D6" s="63"/>
      <c r="E6" s="99"/>
      <c r="F6" s="62"/>
    </row>
    <row r="7" spans="1:6" s="13" customFormat="1" ht="21.75" customHeight="1">
      <c r="A7" s="11">
        <v>1</v>
      </c>
      <c r="B7" s="12" t="s">
        <v>49</v>
      </c>
      <c r="C7" s="91">
        <v>12408323389</v>
      </c>
      <c r="D7" s="91">
        <v>13878903000</v>
      </c>
      <c r="E7" s="91">
        <v>15608032414</v>
      </c>
      <c r="F7" s="38">
        <v>14893337487</v>
      </c>
    </row>
    <row r="8" spans="1:6" ht="21.75" customHeight="1">
      <c r="A8" s="14" t="s">
        <v>19</v>
      </c>
      <c r="B8" s="15" t="s">
        <v>52</v>
      </c>
      <c r="C8" s="92">
        <v>6708060865</v>
      </c>
      <c r="D8" s="92">
        <v>10506103000</v>
      </c>
      <c r="E8" s="92">
        <v>9661230629</v>
      </c>
      <c r="F8" s="65">
        <v>14233521487</v>
      </c>
    </row>
    <row r="9" spans="1:6" ht="21.75" customHeight="1">
      <c r="A9" s="14" t="s">
        <v>19</v>
      </c>
      <c r="B9" s="15" t="s">
        <v>74</v>
      </c>
      <c r="C9" s="92">
        <v>5700067524</v>
      </c>
      <c r="D9" s="4">
        <v>3372800000</v>
      </c>
      <c r="E9" s="4">
        <v>5942665156</v>
      </c>
      <c r="F9" s="4">
        <v>659816000</v>
      </c>
    </row>
    <row r="10" spans="1:6" ht="21.75" customHeight="1">
      <c r="A10" s="14" t="s">
        <v>19</v>
      </c>
      <c r="B10" s="15" t="s">
        <v>8</v>
      </c>
      <c r="C10" s="92">
        <v>195000</v>
      </c>
      <c r="D10" s="3"/>
      <c r="E10" s="3">
        <v>4136629</v>
      </c>
      <c r="F10" s="3"/>
    </row>
    <row r="11" spans="1:6" s="13" customFormat="1" ht="21.75" customHeight="1">
      <c r="A11" s="11">
        <v>2</v>
      </c>
      <c r="B11" s="12" t="s">
        <v>50</v>
      </c>
      <c r="C11" s="91">
        <v>2525925740</v>
      </c>
      <c r="D11" s="91">
        <v>5282179879.636408</v>
      </c>
      <c r="E11" s="91">
        <v>5876773268.960762</v>
      </c>
      <c r="F11" s="91">
        <v>5103473477.866615</v>
      </c>
    </row>
    <row r="12" spans="1:6" ht="21.75" customHeight="1">
      <c r="A12" s="14" t="s">
        <v>19</v>
      </c>
      <c r="B12" s="15" t="s">
        <v>53</v>
      </c>
      <c r="C12" s="92">
        <v>2525925740</v>
      </c>
      <c r="D12" s="3">
        <v>5282179879.636408</v>
      </c>
      <c r="E12" s="3">
        <v>5876773268.960762</v>
      </c>
      <c r="F12" s="3">
        <v>5103473477.866615</v>
      </c>
    </row>
    <row r="13" spans="1:6" ht="21.75" customHeight="1">
      <c r="A13" s="14" t="s">
        <v>20</v>
      </c>
      <c r="B13" s="15" t="s">
        <v>68</v>
      </c>
      <c r="C13" s="92">
        <v>4339701445</v>
      </c>
      <c r="D13" s="92">
        <v>4946117734.636408</v>
      </c>
      <c r="E13" s="92">
        <v>4723701465.960762</v>
      </c>
      <c r="F13" s="65">
        <v>5309173460.058396</v>
      </c>
    </row>
    <row r="14" spans="1:6" ht="21.75" customHeight="1">
      <c r="A14" s="14" t="s">
        <v>20</v>
      </c>
      <c r="B14" s="15" t="s">
        <v>67</v>
      </c>
      <c r="C14" s="215">
        <v>-1813775705</v>
      </c>
      <c r="D14" s="92">
        <v>336062145</v>
      </c>
      <c r="E14" s="106">
        <v>1142025787</v>
      </c>
      <c r="F14" s="215">
        <v>-278121100</v>
      </c>
    </row>
    <row r="15" spans="1:6" ht="21.75" customHeight="1">
      <c r="A15" s="14" t="s">
        <v>20</v>
      </c>
      <c r="B15" s="15" t="s">
        <v>225</v>
      </c>
      <c r="C15" s="215"/>
      <c r="D15" s="92"/>
      <c r="E15" s="106">
        <v>11046016</v>
      </c>
      <c r="F15" s="215">
        <v>72421117.80821918</v>
      </c>
    </row>
    <row r="16" spans="1:6" ht="21.75" customHeight="1">
      <c r="A16" s="14" t="s">
        <v>19</v>
      </c>
      <c r="B16" s="15" t="s">
        <v>54</v>
      </c>
      <c r="C16" s="15"/>
      <c r="D16" s="3"/>
      <c r="E16" s="3"/>
      <c r="F16" s="3"/>
    </row>
    <row r="17" spans="1:6" s="13" customFormat="1" ht="21.75" customHeight="1">
      <c r="A17" s="11">
        <v>3</v>
      </c>
      <c r="B17" s="12" t="s">
        <v>81</v>
      </c>
      <c r="C17" s="47">
        <v>9882397649</v>
      </c>
      <c r="D17" s="91">
        <v>8596723120.363592</v>
      </c>
      <c r="E17" s="91">
        <v>9730469016.039238</v>
      </c>
      <c r="F17" s="38">
        <v>9789864009.133385</v>
      </c>
    </row>
    <row r="18" spans="1:6" ht="21.75" customHeight="1">
      <c r="A18" s="14" t="s">
        <v>19</v>
      </c>
      <c r="B18" s="15" t="s">
        <v>82</v>
      </c>
      <c r="C18" s="46">
        <v>4182135125</v>
      </c>
      <c r="D18" s="92">
        <v>5223923120.363592</v>
      </c>
      <c r="E18" s="92">
        <v>3784457360.039238</v>
      </c>
      <c r="F18" s="65">
        <v>9130048009.133385</v>
      </c>
    </row>
    <row r="19" spans="1:6" ht="21.75" customHeight="1">
      <c r="A19" s="14" t="s">
        <v>19</v>
      </c>
      <c r="B19" s="15" t="s">
        <v>83</v>
      </c>
      <c r="C19" s="46">
        <v>5700067524</v>
      </c>
      <c r="D19" s="92">
        <v>3372800000</v>
      </c>
      <c r="E19" s="92">
        <v>5942665156</v>
      </c>
      <c r="F19" s="65">
        <v>659816000</v>
      </c>
    </row>
    <row r="20" spans="1:6" ht="21.75" customHeight="1">
      <c r="A20" s="14" t="s">
        <v>19</v>
      </c>
      <c r="B20" s="15" t="s">
        <v>34</v>
      </c>
      <c r="C20" s="46">
        <v>195000</v>
      </c>
      <c r="D20" s="3">
        <v>0</v>
      </c>
      <c r="E20" s="3">
        <v>3346500</v>
      </c>
      <c r="F20" s="3">
        <v>0</v>
      </c>
    </row>
    <row r="21" spans="1:6" s="13" customFormat="1" ht="21.75" customHeight="1">
      <c r="A21" s="11">
        <v>4</v>
      </c>
      <c r="B21" s="12" t="s">
        <v>55</v>
      </c>
      <c r="C21" s="47">
        <v>285003376.2</v>
      </c>
      <c r="D21" s="91">
        <v>168640000</v>
      </c>
      <c r="E21" s="91">
        <v>297196347.8</v>
      </c>
      <c r="F21" s="38">
        <v>32990800</v>
      </c>
    </row>
    <row r="22" spans="1:6" ht="21.75" customHeight="1">
      <c r="A22" s="14" t="s">
        <v>19</v>
      </c>
      <c r="B22" s="15" t="s">
        <v>56</v>
      </c>
      <c r="C22" s="46">
        <v>285003376.2</v>
      </c>
      <c r="D22" s="92">
        <v>168640000</v>
      </c>
      <c r="E22" s="92">
        <v>297196347.8</v>
      </c>
      <c r="F22" s="65">
        <v>32990800</v>
      </c>
    </row>
    <row r="23" spans="1:6" s="13" customFormat="1" ht="21.75" customHeight="1">
      <c r="A23" s="16">
        <v>5</v>
      </c>
      <c r="B23" s="12" t="s">
        <v>84</v>
      </c>
      <c r="C23" s="47">
        <v>9597394272.8</v>
      </c>
      <c r="D23" s="91">
        <v>8428083120.363592</v>
      </c>
      <c r="E23" s="91">
        <v>9433272668.239239</v>
      </c>
      <c r="F23" s="38">
        <v>9756873209.133385</v>
      </c>
    </row>
    <row r="24" spans="1:6" s="13" customFormat="1" ht="21.75" customHeight="1">
      <c r="A24" s="11">
        <v>6</v>
      </c>
      <c r="B24" s="12" t="s">
        <v>85</v>
      </c>
      <c r="C24" s="46"/>
      <c r="D24" s="93"/>
      <c r="E24" s="93"/>
      <c r="F24" s="12"/>
    </row>
    <row r="25" spans="1:6" s="13" customFormat="1" ht="21.75" customHeight="1">
      <c r="A25" s="11">
        <v>7</v>
      </c>
      <c r="B25" s="12" t="s">
        <v>86</v>
      </c>
      <c r="C25" s="47">
        <v>9597394272.8</v>
      </c>
      <c r="D25" s="94">
        <v>8428083120.363592</v>
      </c>
      <c r="E25" s="94">
        <v>9433272668.239239</v>
      </c>
      <c r="F25" s="47">
        <v>9756873209.133385</v>
      </c>
    </row>
    <row r="26" spans="1:6" s="13" customFormat="1" ht="21.75" customHeight="1">
      <c r="A26" s="11" t="s">
        <v>6</v>
      </c>
      <c r="B26" s="12" t="s">
        <v>75</v>
      </c>
      <c r="C26" s="12"/>
      <c r="D26" s="93"/>
      <c r="E26" s="93"/>
      <c r="F26" s="12"/>
    </row>
    <row r="27" spans="1:6" ht="21.75" customHeight="1">
      <c r="A27" s="40">
        <v>1</v>
      </c>
      <c r="B27" s="15" t="s">
        <v>118</v>
      </c>
      <c r="C27" s="95">
        <v>2879218281.8399997</v>
      </c>
      <c r="D27" s="95">
        <v>2528424936.1090775</v>
      </c>
      <c r="E27" s="95">
        <v>2829981800.4717717</v>
      </c>
      <c r="F27" s="95">
        <v>2927061962.7400155</v>
      </c>
    </row>
    <row r="28" spans="1:6" ht="21.75" customHeight="1">
      <c r="A28" s="40">
        <v>2</v>
      </c>
      <c r="B28" s="15" t="s">
        <v>119</v>
      </c>
      <c r="C28" s="95">
        <v>959739427.28</v>
      </c>
      <c r="D28" s="95">
        <v>842808312.0363593</v>
      </c>
      <c r="E28" s="95">
        <v>943327266.823924</v>
      </c>
      <c r="F28" s="95">
        <v>975687320.9133385</v>
      </c>
    </row>
    <row r="29" spans="1:6" ht="36" customHeight="1">
      <c r="A29" s="40">
        <v>4</v>
      </c>
      <c r="B29" s="41" t="s">
        <v>205</v>
      </c>
      <c r="C29" s="95">
        <v>89671144</v>
      </c>
      <c r="D29" s="95">
        <v>126591360</v>
      </c>
      <c r="E29" s="95">
        <v>120330867.43797827</v>
      </c>
      <c r="F29" s="95">
        <v>181545000</v>
      </c>
    </row>
    <row r="30" spans="1:6" ht="21" customHeight="1">
      <c r="A30" s="40">
        <v>5</v>
      </c>
      <c r="B30" s="41" t="s">
        <v>76</v>
      </c>
      <c r="C30" s="95">
        <v>414382337</v>
      </c>
      <c r="D30" s="95">
        <v>366565665</v>
      </c>
      <c r="E30" s="95">
        <v>407928550.8642341</v>
      </c>
      <c r="F30" s="95">
        <v>428876313.32459915</v>
      </c>
    </row>
    <row r="31" spans="1:6" ht="21.75" customHeight="1">
      <c r="A31" s="40">
        <v>6</v>
      </c>
      <c r="B31" s="41" t="s">
        <v>120</v>
      </c>
      <c r="C31" s="95">
        <v>5254383082.679999</v>
      </c>
      <c r="D31" s="95">
        <v>4563692848.218155</v>
      </c>
      <c r="E31" s="95">
        <v>5131704182.641332</v>
      </c>
      <c r="F31" s="95">
        <v>5243702612.155432</v>
      </c>
    </row>
    <row r="32" spans="1:6" ht="21.75" customHeight="1">
      <c r="A32" s="40">
        <v>7</v>
      </c>
      <c r="B32" s="41" t="s">
        <v>77</v>
      </c>
      <c r="C32" s="95">
        <v>8133601364.519999</v>
      </c>
      <c r="D32" s="95">
        <v>7092117784.327232</v>
      </c>
      <c r="E32" s="95">
        <v>7961685983.113104</v>
      </c>
      <c r="F32" s="95">
        <v>8170764574.895447</v>
      </c>
    </row>
    <row r="33" spans="1:6" s="45" customFormat="1" ht="21.75" customHeight="1">
      <c r="A33" s="48"/>
      <c r="B33" s="44" t="s">
        <v>122</v>
      </c>
      <c r="C33" s="95">
        <v>2879218281.8399997</v>
      </c>
      <c r="D33" s="95">
        <v>2528424936.1090775</v>
      </c>
      <c r="E33" s="95">
        <v>2829981800.4717717</v>
      </c>
      <c r="F33" s="95">
        <v>2927061962.7400155</v>
      </c>
    </row>
    <row r="34" spans="1:6" s="45" customFormat="1" ht="21.75" customHeight="1">
      <c r="A34" s="48"/>
      <c r="B34" s="44" t="s">
        <v>94</v>
      </c>
      <c r="C34" s="95">
        <v>5254383082.679999</v>
      </c>
      <c r="D34" s="95">
        <v>4563692848.218155</v>
      </c>
      <c r="E34" s="95">
        <v>5131704182.641332</v>
      </c>
      <c r="F34" s="95">
        <v>5243702612.155432</v>
      </c>
    </row>
    <row r="36" spans="4:6" ht="15.75">
      <c r="D36" s="17"/>
      <c r="E36" s="17"/>
      <c r="F36" s="17"/>
    </row>
  </sheetData>
  <sheetProtection/>
  <mergeCells count="7">
    <mergeCell ref="A1:F1"/>
    <mergeCell ref="A2:F2"/>
    <mergeCell ref="C4:C5"/>
    <mergeCell ref="D4:E4"/>
    <mergeCell ref="A4:A5"/>
    <mergeCell ref="B4:B5"/>
    <mergeCell ref="F4:F5"/>
  </mergeCells>
  <printOptions horizontalCentered="1"/>
  <pageMargins left="0.196850393700787" right="0" top="0.552083333333333" bottom="0.552083333333333" header="0.196850393700787" footer="0"/>
  <pageSetup horizontalDpi="600" verticalDpi="600" orientation="landscape" paperSize="9" r:id="rId1"/>
  <headerFooter alignWithMargins="0">
    <oddFooter>&amp;C&amp;P/2</oddFooter>
  </headerFooter>
</worksheet>
</file>

<file path=xl/worksheets/sheet7.xml><?xml version="1.0" encoding="utf-8"?>
<worksheet xmlns="http://schemas.openxmlformats.org/spreadsheetml/2006/main" xmlns:r="http://schemas.openxmlformats.org/officeDocument/2006/relationships">
  <sheetPr>
    <tabColor rgb="FFFF0000"/>
  </sheetPr>
  <dimension ref="A1:I14"/>
  <sheetViews>
    <sheetView workbookViewId="0" topLeftCell="A1">
      <selection activeCell="O8" sqref="O8"/>
    </sheetView>
  </sheetViews>
  <sheetFormatPr defaultColWidth="9.140625" defaultRowHeight="15"/>
  <cols>
    <col min="1" max="1" width="4.57421875" style="124" customWidth="1"/>
    <col min="2" max="2" width="27.28125" style="123" customWidth="1"/>
    <col min="3" max="3" width="18.421875" style="130" customWidth="1"/>
    <col min="4" max="4" width="16.8515625" style="130" customWidth="1"/>
    <col min="5" max="5" width="15.421875" style="130" bestFit="1" customWidth="1"/>
    <col min="6" max="6" width="15.140625" style="130" customWidth="1"/>
    <col min="7" max="7" width="16.7109375" style="123" customWidth="1"/>
    <col min="8" max="8" width="0.42578125" style="123" hidden="1" customWidth="1"/>
    <col min="9" max="9" width="17.28125" style="123" customWidth="1"/>
    <col min="10" max="16384" width="9.140625" style="123" customWidth="1"/>
  </cols>
  <sheetData>
    <row r="1" spans="1:9" s="137" customFormat="1" ht="18.75">
      <c r="A1" s="136"/>
      <c r="B1" s="138"/>
      <c r="C1" s="139"/>
      <c r="D1" s="139"/>
      <c r="E1" s="66"/>
      <c r="F1" s="66"/>
      <c r="G1" s="306"/>
      <c r="H1" s="306"/>
      <c r="I1" s="306"/>
    </row>
    <row r="2" spans="1:9" s="137" customFormat="1" ht="18.75">
      <c r="A2" s="308" t="s">
        <v>256</v>
      </c>
      <c r="B2" s="308"/>
      <c r="C2" s="308"/>
      <c r="D2" s="308"/>
      <c r="E2" s="308"/>
      <c r="F2" s="308"/>
      <c r="G2" s="308"/>
      <c r="H2" s="308"/>
      <c r="I2" s="308"/>
    </row>
    <row r="3" spans="1:9" s="137" customFormat="1" ht="20.25" customHeight="1">
      <c r="A3" s="307" t="str">
        <f>'Kế hoạch lao động'!A2:M2</f>
        <v>(Kèm theo Quyết định số 22/QĐ-UBND ngày 22/ 01 /2024 của Ủy ban nhân dân tỉnh Tuyên Quang)</v>
      </c>
      <c r="B3" s="307"/>
      <c r="C3" s="307"/>
      <c r="D3" s="307"/>
      <c r="E3" s="307"/>
      <c r="F3" s="307"/>
      <c r="G3" s="307"/>
      <c r="H3" s="307"/>
      <c r="I3" s="307"/>
    </row>
    <row r="4" spans="1:9" ht="23.25" customHeight="1">
      <c r="A4" s="140"/>
      <c r="B4" s="141"/>
      <c r="C4" s="141"/>
      <c r="D4" s="141"/>
      <c r="E4" s="141"/>
      <c r="F4" s="142"/>
      <c r="G4" s="319" t="s">
        <v>0</v>
      </c>
      <c r="H4" s="319"/>
      <c r="I4" s="319"/>
    </row>
    <row r="5" spans="1:9" ht="33" customHeight="1">
      <c r="A5" s="317" t="s">
        <v>1</v>
      </c>
      <c r="B5" s="317" t="s">
        <v>2</v>
      </c>
      <c r="C5" s="309" t="s">
        <v>207</v>
      </c>
      <c r="D5" s="310" t="s">
        <v>259</v>
      </c>
      <c r="E5" s="311"/>
      <c r="F5" s="311"/>
      <c r="G5" s="312"/>
      <c r="H5" s="313" t="s">
        <v>209</v>
      </c>
      <c r="I5" s="314"/>
    </row>
    <row r="6" spans="1:9" ht="31.5">
      <c r="A6" s="318"/>
      <c r="B6" s="318"/>
      <c r="C6" s="309"/>
      <c r="D6" s="143" t="s">
        <v>208</v>
      </c>
      <c r="E6" s="144" t="s">
        <v>57</v>
      </c>
      <c r="F6" s="145" t="s">
        <v>58</v>
      </c>
      <c r="G6" s="146" t="s">
        <v>59</v>
      </c>
      <c r="H6" s="315"/>
      <c r="I6" s="316"/>
    </row>
    <row r="7" spans="1:9" s="126" customFormat="1" ht="32.25" customHeight="1">
      <c r="A7" s="125">
        <v>1</v>
      </c>
      <c r="B7" s="93" t="s">
        <v>60</v>
      </c>
      <c r="C7" s="91">
        <v>150000000000</v>
      </c>
      <c r="D7" s="91">
        <v>150000000000</v>
      </c>
      <c r="E7" s="91">
        <v>0</v>
      </c>
      <c r="F7" s="91">
        <v>0</v>
      </c>
      <c r="G7" s="91">
        <v>150000000000</v>
      </c>
      <c r="H7" s="91">
        <v>0</v>
      </c>
      <c r="I7" s="91">
        <v>150000000000</v>
      </c>
    </row>
    <row r="8" spans="1:9" ht="37.5" customHeight="1">
      <c r="A8" s="128" t="s">
        <v>20</v>
      </c>
      <c r="B8" s="129" t="s">
        <v>261</v>
      </c>
      <c r="C8" s="92">
        <v>100000000000</v>
      </c>
      <c r="D8" s="147">
        <v>100000000000</v>
      </c>
      <c r="E8" s="92">
        <v>0</v>
      </c>
      <c r="F8" s="92">
        <v>0</v>
      </c>
      <c r="G8" s="92">
        <v>100000000000</v>
      </c>
      <c r="H8" s="92"/>
      <c r="I8" s="92">
        <v>100000000000</v>
      </c>
    </row>
    <row r="9" spans="1:9" ht="36.75" customHeight="1">
      <c r="A9" s="128" t="s">
        <v>20</v>
      </c>
      <c r="B9" s="129" t="s">
        <v>61</v>
      </c>
      <c r="C9" s="92">
        <v>2536608061</v>
      </c>
      <c r="D9" s="147">
        <v>2536608061</v>
      </c>
      <c r="E9" s="127">
        <v>0</v>
      </c>
      <c r="F9" s="92">
        <v>0</v>
      </c>
      <c r="G9" s="92">
        <v>2536608061</v>
      </c>
      <c r="H9" s="3"/>
      <c r="I9" s="92">
        <v>2536608061</v>
      </c>
    </row>
    <row r="10" spans="1:9" ht="36" customHeight="1">
      <c r="A10" s="128" t="s">
        <v>20</v>
      </c>
      <c r="B10" s="129" t="s">
        <v>87</v>
      </c>
      <c r="C10" s="92">
        <v>47463391939</v>
      </c>
      <c r="D10" s="147">
        <v>47463391939</v>
      </c>
      <c r="E10" s="92">
        <v>0</v>
      </c>
      <c r="F10" s="92">
        <v>0</v>
      </c>
      <c r="G10" s="92">
        <v>47463391939</v>
      </c>
      <c r="H10" s="3"/>
      <c r="I10" s="92">
        <v>50000000000</v>
      </c>
    </row>
    <row r="11" spans="1:9" s="126" customFormat="1" ht="35.25" customHeight="1">
      <c r="A11" s="132">
        <v>2</v>
      </c>
      <c r="B11" s="131" t="s">
        <v>121</v>
      </c>
      <c r="C11" s="91">
        <v>43337928094</v>
      </c>
      <c r="D11" s="148">
        <v>35000375034</v>
      </c>
      <c r="E11" s="91">
        <v>8133601364.519999</v>
      </c>
      <c r="F11" s="92">
        <v>0</v>
      </c>
      <c r="G11" s="91">
        <v>43133976398.52</v>
      </c>
      <c r="H11" s="91" t="e">
        <v>#REF!</v>
      </c>
      <c r="I11" s="150">
        <v>1095662381.6331</v>
      </c>
    </row>
    <row r="12" spans="1:9" s="126" customFormat="1" ht="50.25" customHeight="1">
      <c r="A12" s="132">
        <v>3</v>
      </c>
      <c r="B12" s="131" t="s">
        <v>95</v>
      </c>
      <c r="C12" s="91">
        <v>10766598356</v>
      </c>
      <c r="D12" s="148">
        <v>9783168585</v>
      </c>
      <c r="E12" s="91">
        <v>959739427.28</v>
      </c>
      <c r="F12" s="92">
        <v>0</v>
      </c>
      <c r="G12" s="91">
        <v>10742908012.28</v>
      </c>
      <c r="H12" s="91"/>
      <c r="I12" s="150">
        <v>11686235279.103924</v>
      </c>
    </row>
    <row r="13" spans="1:9" s="126" customFormat="1" ht="31.5">
      <c r="A13" s="132">
        <v>4</v>
      </c>
      <c r="B13" s="131" t="s">
        <v>62</v>
      </c>
      <c r="C13" s="5">
        <v>8428083120</v>
      </c>
      <c r="D13" s="148">
        <v>9597394272.8</v>
      </c>
      <c r="E13" s="91">
        <v>9433272668.239239</v>
      </c>
      <c r="F13" s="91">
        <v>9597394272.8</v>
      </c>
      <c r="G13" s="91">
        <v>9433272668.239239</v>
      </c>
      <c r="H13" s="5"/>
      <c r="I13" s="149">
        <v>9756873209.133385</v>
      </c>
    </row>
    <row r="14" spans="1:9" s="126" customFormat="1" ht="28.5" customHeight="1">
      <c r="A14" s="125">
        <v>5</v>
      </c>
      <c r="B14" s="131" t="s">
        <v>96</v>
      </c>
      <c r="C14" s="91">
        <v>212532609570</v>
      </c>
      <c r="D14" s="91">
        <v>204380937891.8</v>
      </c>
      <c r="E14" s="91">
        <v>18526613460.039238</v>
      </c>
      <c r="F14" s="91">
        <v>9597394272.8</v>
      </c>
      <c r="G14" s="91">
        <v>213310157079.0392</v>
      </c>
      <c r="H14" s="91" t="e">
        <v>#REF!</v>
      </c>
      <c r="I14" s="150">
        <v>222538770869.87042</v>
      </c>
    </row>
  </sheetData>
  <sheetProtection/>
  <mergeCells count="9">
    <mergeCell ref="G1:I1"/>
    <mergeCell ref="A3:I3"/>
    <mergeCell ref="A2:I2"/>
    <mergeCell ref="C5:C6"/>
    <mergeCell ref="D5:G5"/>
    <mergeCell ref="H5:I6"/>
    <mergeCell ref="A5:A6"/>
    <mergeCell ref="B5:B6"/>
    <mergeCell ref="G4:I4"/>
  </mergeCells>
  <printOptions horizontalCentered="1"/>
  <pageMargins left="0.4" right="0" top="0.48" bottom="0" header="0.2" footer="0"/>
  <pageSetup horizontalDpi="600" verticalDpi="600" orientation="landscape" paperSize="9" r:id="rId1"/>
  <headerFooter alignWithMargins="0">
    <oddFooter>&amp;C&amp;P/&amp;P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K69"/>
  <sheetViews>
    <sheetView workbookViewId="0" topLeftCell="A1">
      <selection activeCell="E9" sqref="E9"/>
    </sheetView>
  </sheetViews>
  <sheetFormatPr defaultColWidth="9.140625" defaultRowHeight="15"/>
  <cols>
    <col min="1" max="1" width="5.00390625" style="28" customWidth="1"/>
    <col min="2" max="2" width="23.7109375" style="6" customWidth="1"/>
    <col min="3" max="3" width="16.140625" style="17" customWidth="1"/>
    <col min="4" max="4" width="16.00390625" style="17" customWidth="1"/>
    <col min="5" max="5" width="14.140625" style="17" customWidth="1"/>
    <col min="6" max="6" width="16.140625" style="6" customWidth="1"/>
    <col min="7" max="7" width="14.8515625" style="6" hidden="1" customWidth="1"/>
    <col min="8" max="8" width="16.00390625" style="6" customWidth="1"/>
    <col min="9" max="9" width="15.7109375" style="6" customWidth="1"/>
    <col min="10" max="10" width="16.57421875" style="6" bestFit="1" customWidth="1"/>
    <col min="11" max="11" width="22.28125" style="6" customWidth="1"/>
    <col min="12" max="16384" width="9.140625" style="6" customWidth="1"/>
  </cols>
  <sheetData>
    <row r="1" spans="1:10" s="57" customFormat="1" ht="18.75">
      <c r="A1" s="53" t="s">
        <v>46</v>
      </c>
      <c r="B1" s="53"/>
      <c r="C1" s="59"/>
      <c r="D1" s="49"/>
      <c r="E1" s="49"/>
      <c r="F1" s="322" t="s">
        <v>98</v>
      </c>
      <c r="G1" s="322"/>
      <c r="H1" s="322"/>
      <c r="I1" s="322"/>
      <c r="J1" s="322"/>
    </row>
    <row r="2" spans="1:10" s="57" customFormat="1" ht="18.75">
      <c r="A2" s="53" t="s">
        <v>47</v>
      </c>
      <c r="B2" s="54"/>
      <c r="C2" s="60"/>
      <c r="D2" s="66"/>
      <c r="E2" s="66"/>
      <c r="F2" s="306" t="s">
        <v>99</v>
      </c>
      <c r="G2" s="306"/>
      <c r="H2" s="306"/>
      <c r="I2" s="306"/>
      <c r="J2" s="306"/>
    </row>
    <row r="3" spans="1:10" s="57" customFormat="1" ht="32.25" customHeight="1">
      <c r="A3" s="323" t="s">
        <v>116</v>
      </c>
      <c r="B3" s="323"/>
      <c r="C3" s="323"/>
      <c r="D3" s="323"/>
      <c r="E3" s="323"/>
      <c r="F3" s="323"/>
      <c r="G3" s="323"/>
      <c r="H3" s="323"/>
      <c r="I3" s="323"/>
      <c r="J3" s="323"/>
    </row>
    <row r="4" spans="1:10" s="57" customFormat="1" ht="20.25" customHeight="1">
      <c r="A4" s="324"/>
      <c r="B4" s="324"/>
      <c r="C4" s="324"/>
      <c r="D4" s="324"/>
      <c r="E4" s="324"/>
      <c r="F4" s="324"/>
      <c r="G4" s="324"/>
      <c r="H4" s="324"/>
      <c r="I4" s="324"/>
      <c r="J4" s="324"/>
    </row>
    <row r="5" spans="1:10" ht="23.25" customHeight="1">
      <c r="A5" s="9"/>
      <c r="B5" s="10"/>
      <c r="C5" s="10"/>
      <c r="D5" s="10"/>
      <c r="E5" s="36"/>
      <c r="G5" s="50"/>
      <c r="H5" s="50"/>
      <c r="I5" s="50"/>
      <c r="J5" s="50"/>
    </row>
    <row r="6" spans="1:10" ht="33" customHeight="1">
      <c r="A6" s="304" t="s">
        <v>1</v>
      </c>
      <c r="B6" s="304" t="s">
        <v>2</v>
      </c>
      <c r="C6" s="325" t="s">
        <v>115</v>
      </c>
      <c r="D6" s="326"/>
      <c r="E6" s="326"/>
      <c r="F6" s="327"/>
      <c r="G6" s="96" t="s">
        <v>114</v>
      </c>
      <c r="H6" s="320" t="s">
        <v>114</v>
      </c>
      <c r="I6" s="320"/>
      <c r="J6" s="321"/>
    </row>
    <row r="7" spans="1:10" ht="21.75" customHeight="1">
      <c r="A7" s="305"/>
      <c r="B7" s="305"/>
      <c r="C7" s="67" t="s">
        <v>117</v>
      </c>
      <c r="D7" s="68" t="s">
        <v>57</v>
      </c>
      <c r="E7" s="69" t="s">
        <v>58</v>
      </c>
      <c r="F7" s="70" t="s">
        <v>59</v>
      </c>
      <c r="G7" s="97"/>
      <c r="H7" s="43" t="s">
        <v>57</v>
      </c>
      <c r="I7" s="43" t="s">
        <v>58</v>
      </c>
      <c r="J7" s="70" t="s">
        <v>59</v>
      </c>
    </row>
    <row r="8" spans="1:11" s="13" customFormat="1" ht="32.25" customHeight="1">
      <c r="A8" s="11">
        <v>1</v>
      </c>
      <c r="B8" s="12" t="s">
        <v>60</v>
      </c>
      <c r="C8" s="38">
        <f aca="true" t="shared" si="0" ref="C8:I8">C9+C10+C11</f>
        <v>150000000000</v>
      </c>
      <c r="D8" s="38">
        <f t="shared" si="0"/>
        <v>0</v>
      </c>
      <c r="E8" s="38">
        <f t="shared" si="0"/>
        <v>0</v>
      </c>
      <c r="F8" s="38">
        <f t="shared" si="0"/>
        <v>150000000000</v>
      </c>
      <c r="G8" s="38">
        <f t="shared" si="0"/>
        <v>0</v>
      </c>
      <c r="H8" s="38">
        <f t="shared" si="0"/>
        <v>20000000000</v>
      </c>
      <c r="I8" s="38">
        <f t="shared" si="0"/>
        <v>0</v>
      </c>
      <c r="J8" s="38">
        <f aca="true" t="shared" si="1" ref="J8:J13">F8+H8-I8</f>
        <v>170000000000</v>
      </c>
      <c r="K8" s="8">
        <f>J8-'KH nguồn vốn CSH 2024'!I7</f>
        <v>20000000000</v>
      </c>
    </row>
    <row r="9" spans="1:11" ht="31.5">
      <c r="A9" s="14" t="s">
        <v>20</v>
      </c>
      <c r="B9" s="41" t="s">
        <v>102</v>
      </c>
      <c r="C9" s="37">
        <v>100000000000</v>
      </c>
      <c r="D9" s="65"/>
      <c r="E9" s="65"/>
      <c r="F9" s="65">
        <f aca="true" t="shared" si="2" ref="F9:F14">C9+D9-E9</f>
        <v>100000000000</v>
      </c>
      <c r="G9" s="65"/>
      <c r="H9" s="65"/>
      <c r="I9" s="65"/>
      <c r="J9" s="38">
        <f t="shared" si="1"/>
        <v>100000000000</v>
      </c>
      <c r="K9" s="8">
        <f>J9-'KH nguồn vốn CSH 2024'!I8</f>
        <v>0</v>
      </c>
    </row>
    <row r="10" spans="1:11" ht="31.5">
      <c r="A10" s="14" t="s">
        <v>20</v>
      </c>
      <c r="B10" s="41" t="s">
        <v>61</v>
      </c>
      <c r="C10" s="37">
        <v>2536608061</v>
      </c>
      <c r="D10" s="37"/>
      <c r="E10" s="65"/>
      <c r="F10" s="65">
        <f t="shared" si="2"/>
        <v>2536608061</v>
      </c>
      <c r="G10" s="3"/>
      <c r="H10" s="3">
        <v>20000000000</v>
      </c>
      <c r="I10" s="3"/>
      <c r="J10" s="38">
        <f t="shared" si="1"/>
        <v>22536608061</v>
      </c>
      <c r="K10" s="8">
        <f>J10-'KH nguồn vốn CSH 2024'!I9</f>
        <v>20000000000</v>
      </c>
    </row>
    <row r="11" spans="1:11" ht="31.5">
      <c r="A11" s="14" t="s">
        <v>20</v>
      </c>
      <c r="B11" s="41" t="s">
        <v>87</v>
      </c>
      <c r="C11" s="37">
        <v>47463391939</v>
      </c>
      <c r="D11" s="65"/>
      <c r="E11" s="65"/>
      <c r="F11" s="65">
        <f t="shared" si="2"/>
        <v>47463391939</v>
      </c>
      <c r="G11" s="3"/>
      <c r="H11" s="3"/>
      <c r="I11" s="3"/>
      <c r="J11" s="38">
        <f t="shared" si="1"/>
        <v>47463391939</v>
      </c>
      <c r="K11" s="8">
        <f>J11-'KH nguồn vốn CSH 2024'!I10</f>
        <v>-2536608061</v>
      </c>
    </row>
    <row r="12" spans="1:11" s="13" customFormat="1" ht="19.5" customHeight="1">
      <c r="A12" s="16">
        <v>2</v>
      </c>
      <c r="B12" s="42" t="s">
        <v>121</v>
      </c>
      <c r="C12" s="107">
        <v>20029651120</v>
      </c>
      <c r="D12" s="38">
        <f>'Phân phối các Quỹ 2024'!C32</f>
        <v>8133601364.519999</v>
      </c>
      <c r="E12" s="38"/>
      <c r="F12" s="38">
        <f t="shared" si="2"/>
        <v>28163252484.519997</v>
      </c>
      <c r="G12" s="38" t="e">
        <f>'Phân phối các Quỹ 2024'!#REF!</f>
        <v>#REF!</v>
      </c>
      <c r="H12" s="38">
        <f>'Phân phối các Quỹ 2024'!E32</f>
        <v>7961685983.113104</v>
      </c>
      <c r="I12" s="38"/>
      <c r="J12" s="38">
        <f t="shared" si="1"/>
        <v>36124938467.6331</v>
      </c>
      <c r="K12" s="8">
        <f>J12-'KH nguồn vốn CSH 2024'!I11</f>
        <v>35029276086</v>
      </c>
    </row>
    <row r="13" spans="1:11" s="13" customFormat="1" ht="31.5">
      <c r="A13" s="16">
        <v>3</v>
      </c>
      <c r="B13" s="42" t="s">
        <v>95</v>
      </c>
      <c r="C13" s="107">
        <v>8021659506</v>
      </c>
      <c r="D13" s="38">
        <f>'Phân phối các Quỹ 2024'!C28</f>
        <v>959739427.28</v>
      </c>
      <c r="E13" s="38"/>
      <c r="F13" s="38">
        <f t="shared" si="2"/>
        <v>8981398933.28</v>
      </c>
      <c r="G13" s="38"/>
      <c r="H13" s="38">
        <f>'Phân phối các Quỹ 2024'!E28</f>
        <v>943327266.823924</v>
      </c>
      <c r="I13" s="38"/>
      <c r="J13" s="38">
        <f t="shared" si="1"/>
        <v>9924726200.103924</v>
      </c>
      <c r="K13" s="8">
        <f>J13-'KH nguồn vốn CSH 2024'!I12</f>
        <v>-1761509079</v>
      </c>
    </row>
    <row r="14" spans="1:11" s="13" customFormat="1" ht="36.75" customHeight="1">
      <c r="A14" s="16">
        <v>4</v>
      </c>
      <c r="B14" s="42" t="s">
        <v>62</v>
      </c>
      <c r="C14" s="107">
        <v>8403001523</v>
      </c>
      <c r="D14" s="38">
        <f>'Phân phối các Quỹ 2024'!E23</f>
        <v>9433272668.239239</v>
      </c>
      <c r="E14" s="38">
        <f>C14</f>
        <v>8403001523</v>
      </c>
      <c r="F14" s="38">
        <f t="shared" si="2"/>
        <v>9433272668.239239</v>
      </c>
      <c r="G14" s="5"/>
      <c r="H14" s="5">
        <f>'Phân phối các Quỹ 2024'!F25</f>
        <v>9756873209.133385</v>
      </c>
      <c r="I14" s="5">
        <f>'Phân phối các Quỹ 2024'!E25</f>
        <v>9433272668.239239</v>
      </c>
      <c r="J14" s="38">
        <f>F14+H14-I14</f>
        <v>9756873209.133385</v>
      </c>
      <c r="K14" s="8">
        <f>J14-'KH nguồn vốn CSH 2024'!I13</f>
        <v>0</v>
      </c>
    </row>
    <row r="15" spans="1:11" s="13" customFormat="1" ht="20.25" customHeight="1">
      <c r="A15" s="11">
        <v>5</v>
      </c>
      <c r="B15" s="42" t="s">
        <v>96</v>
      </c>
      <c r="C15" s="38">
        <f aca="true" t="shared" si="3" ref="C15:I15">C8+C12+C13+C14</f>
        <v>186454312149</v>
      </c>
      <c r="D15" s="38">
        <f t="shared" si="3"/>
        <v>18526613460.039238</v>
      </c>
      <c r="E15" s="38">
        <f t="shared" si="3"/>
        <v>8403001523</v>
      </c>
      <c r="F15" s="38">
        <f t="shared" si="3"/>
        <v>196577924086.0392</v>
      </c>
      <c r="G15" s="38" t="e">
        <f t="shared" si="3"/>
        <v>#REF!</v>
      </c>
      <c r="H15" s="38">
        <f t="shared" si="3"/>
        <v>38661886459.07042</v>
      </c>
      <c r="I15" s="38">
        <f t="shared" si="3"/>
        <v>9433272668.239239</v>
      </c>
      <c r="J15" s="38">
        <f>J8+J12+J13+J14</f>
        <v>225806537876.87042</v>
      </c>
      <c r="K15" s="8">
        <f>J15-'KH nguồn vốn CSH 2024'!I14</f>
        <v>3267767007</v>
      </c>
    </row>
    <row r="16" spans="1:5" ht="20.25" customHeight="1">
      <c r="A16" s="329"/>
      <c r="B16" s="329"/>
      <c r="C16" s="329"/>
      <c r="D16" s="329"/>
      <c r="E16" s="18"/>
    </row>
    <row r="17" spans="1:10" s="21" customFormat="1" ht="24.75" customHeight="1">
      <c r="A17" s="330"/>
      <c r="B17" s="330"/>
      <c r="C17" s="20"/>
      <c r="D17" s="20"/>
      <c r="E17" s="20"/>
      <c r="F17" s="331"/>
      <c r="G17" s="332"/>
      <c r="H17" s="332"/>
      <c r="I17" s="332"/>
      <c r="J17" s="332"/>
    </row>
    <row r="18" spans="1:10" s="21" customFormat="1" ht="42.75" customHeight="1">
      <c r="A18" s="20"/>
      <c r="B18" s="20"/>
      <c r="C18" s="20"/>
      <c r="D18" s="20"/>
      <c r="E18" s="19"/>
      <c r="F18" s="135"/>
      <c r="G18" s="135"/>
      <c r="H18" s="135"/>
      <c r="I18" s="135"/>
      <c r="J18" s="135"/>
    </row>
    <row r="19" spans="1:10" s="21" customFormat="1" ht="42.75" customHeight="1">
      <c r="A19" s="22"/>
      <c r="B19" s="19"/>
      <c r="C19" s="19"/>
      <c r="D19" s="19"/>
      <c r="E19" s="19"/>
      <c r="F19" s="135"/>
      <c r="G19" s="135"/>
      <c r="H19" s="135"/>
      <c r="I19" s="135"/>
      <c r="J19" s="135"/>
    </row>
    <row r="20" spans="1:10" s="21" customFormat="1" ht="42.75" customHeight="1">
      <c r="A20" s="330"/>
      <c r="B20" s="333"/>
      <c r="C20" s="19"/>
      <c r="D20" s="19"/>
      <c r="E20" s="19"/>
      <c r="F20" s="334"/>
      <c r="G20" s="334"/>
      <c r="H20" s="334"/>
      <c r="I20" s="334"/>
      <c r="J20" s="334"/>
    </row>
    <row r="21" spans="1:5" s="21" customFormat="1" ht="42.75" customHeight="1">
      <c r="A21" s="23"/>
      <c r="B21" s="24"/>
      <c r="C21" s="24"/>
      <c r="D21" s="24"/>
      <c r="E21" s="24"/>
    </row>
    <row r="22" spans="1:10" s="21" customFormat="1" ht="42.75" customHeight="1">
      <c r="A22" s="23"/>
      <c r="B22" s="24"/>
      <c r="C22" s="24"/>
      <c r="D22" s="24"/>
      <c r="E22" s="24"/>
      <c r="J22" s="39">
        <f>J15/F15*100%</f>
        <v>1.1486871627458954</v>
      </c>
    </row>
    <row r="23" spans="1:5" s="21" customFormat="1" ht="42.75" customHeight="1">
      <c r="A23" s="23"/>
      <c r="B23" s="24"/>
      <c r="C23" s="24"/>
      <c r="D23" s="24"/>
      <c r="E23" s="24"/>
    </row>
    <row r="24" spans="1:5" s="21" customFormat="1" ht="42.75" customHeight="1">
      <c r="A24" s="23"/>
      <c r="B24" s="24"/>
      <c r="C24" s="24"/>
      <c r="D24" s="24"/>
      <c r="E24" s="24"/>
    </row>
    <row r="25" spans="1:5" s="21" customFormat="1" ht="42.75" customHeight="1">
      <c r="A25" s="23"/>
      <c r="B25" s="24"/>
      <c r="C25" s="24"/>
      <c r="D25" s="24"/>
      <c r="E25" s="24"/>
    </row>
    <row r="26" spans="1:5" s="21" customFormat="1" ht="42.75" customHeight="1">
      <c r="A26" s="23"/>
      <c r="B26" s="24"/>
      <c r="C26" s="24"/>
      <c r="D26" s="24"/>
      <c r="E26" s="24"/>
    </row>
    <row r="27" spans="1:5" s="21" customFormat="1" ht="42.75" customHeight="1">
      <c r="A27" s="23"/>
      <c r="B27" s="24"/>
      <c r="C27" s="24"/>
      <c r="D27" s="24"/>
      <c r="E27" s="24"/>
    </row>
    <row r="28" spans="1:5" s="21" customFormat="1" ht="42.75" customHeight="1">
      <c r="A28" s="23"/>
      <c r="B28" s="24"/>
      <c r="C28" s="24"/>
      <c r="D28" s="24"/>
      <c r="E28" s="24"/>
    </row>
    <row r="29" spans="1:5" s="21" customFormat="1" ht="22.5" customHeight="1">
      <c r="A29" s="25"/>
      <c r="B29" s="26"/>
      <c r="C29" s="26"/>
      <c r="D29" s="26"/>
      <c r="E29" s="26"/>
    </row>
    <row r="30" spans="1:5" s="21" customFormat="1" ht="22.5" customHeight="1">
      <c r="A30" s="25"/>
      <c r="B30" s="26"/>
      <c r="C30" s="26"/>
      <c r="D30" s="26"/>
      <c r="E30" s="26"/>
    </row>
    <row r="31" spans="1:5" ht="15.75">
      <c r="A31" s="328" t="s">
        <v>35</v>
      </c>
      <c r="B31" s="328"/>
      <c r="C31" s="328"/>
      <c r="D31" s="328"/>
      <c r="E31" s="27"/>
    </row>
    <row r="32" spans="2:5" ht="15.75">
      <c r="B32" s="29" t="s">
        <v>36</v>
      </c>
      <c r="C32" s="30"/>
      <c r="D32" s="30"/>
      <c r="E32" s="30"/>
    </row>
    <row r="38" spans="1:5" ht="15.75">
      <c r="A38" s="31"/>
      <c r="B38" s="7" t="s">
        <v>37</v>
      </c>
      <c r="C38" s="8"/>
      <c r="D38" s="8"/>
      <c r="E38" s="8"/>
    </row>
    <row r="39" spans="1:5" ht="15.75">
      <c r="A39" s="32"/>
      <c r="B39" s="33"/>
      <c r="C39" s="34"/>
      <c r="D39" s="34"/>
      <c r="E39" s="34"/>
    </row>
    <row r="43" ht="15.75">
      <c r="B43" s="6" t="s">
        <v>38</v>
      </c>
    </row>
    <row r="44" ht="15.75">
      <c r="B44" s="6" t="s">
        <v>39</v>
      </c>
    </row>
    <row r="64" ht="15.75">
      <c r="B64" s="35" t="s">
        <v>40</v>
      </c>
    </row>
    <row r="65" ht="15.75">
      <c r="B65" s="35" t="s">
        <v>41</v>
      </c>
    </row>
    <row r="66" ht="15.75">
      <c r="B66" s="35" t="s">
        <v>42</v>
      </c>
    </row>
    <row r="67" ht="15.75">
      <c r="B67" s="35" t="s">
        <v>43</v>
      </c>
    </row>
    <row r="68" ht="15.75">
      <c r="B68" s="35" t="s">
        <v>44</v>
      </c>
    </row>
    <row r="69" ht="15.75">
      <c r="B69" s="35" t="s">
        <v>45</v>
      </c>
    </row>
  </sheetData>
  <sheetProtection/>
  <mergeCells count="14">
    <mergeCell ref="A31:D31"/>
    <mergeCell ref="A16:D16"/>
    <mergeCell ref="A17:B17"/>
    <mergeCell ref="F17:J17"/>
    <mergeCell ref="A20:B20"/>
    <mergeCell ref="F20:J20"/>
    <mergeCell ref="H6:J6"/>
    <mergeCell ref="F1:J1"/>
    <mergeCell ref="F2:J2"/>
    <mergeCell ref="A3:J3"/>
    <mergeCell ref="A4:J4"/>
    <mergeCell ref="A6:A7"/>
    <mergeCell ref="B6:B7"/>
    <mergeCell ref="C6:F6"/>
  </mergeCells>
  <printOptions horizontalCentered="1"/>
  <pageMargins left="0.19" right="0" top="0.48" bottom="0" header="0.2" footer="0"/>
  <pageSetup horizontalDpi="600" verticalDpi="600" orientation="landscape" paperSize="9" r:id="rId2"/>
  <headerFooter alignWithMargins="0">
    <oddFooter>&amp;CTrang &amp;P/&amp;P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2024-01-23T00:57:01Z</dcterms:modified>
  <cp:category/>
  <cp:version/>
  <cp:contentType/>
  <cp:contentStatus/>
</cp:coreProperties>
</file>