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defaultThemeVersion="124226"/>
  <mc:AlternateContent xmlns:mc="http://schemas.openxmlformats.org/markup-compatibility/2006">
    <mc:Choice Requires="x15">
      <x15ac:absPath xmlns:x15ac="http://schemas.microsoft.com/office/spreadsheetml/2010/11/ac" url="D:\PHÒNG TIN HOC - CÔNG BÁO\NĂM 2023\ĐANG TẢI CÔNG BAO ĐIÊN TỬ\KẾ HOẠCH\THÁNG 8\KH số 205\"/>
    </mc:Choice>
  </mc:AlternateContent>
  <xr:revisionPtr revIDLastSave="0" documentId="8_{ADD7E854-B7D9-4CAA-8A6B-E0D0A77B8B76}" xr6:coauthVersionLast="45" xr6:coauthVersionMax="45" xr10:uidLastSave="{00000000-0000-0000-0000-000000000000}"/>
  <bookViews>
    <workbookView xWindow="-120" yWindow="-120" windowWidth="24240" windowHeight="13140" tabRatio="726" activeTab="9" xr2:uid="{00000000-000D-0000-FFFF-FFFF00000000}"/>
  </bookViews>
  <sheets>
    <sheet name="PL 2A1" sheetId="39" r:id="rId1"/>
    <sheet name="PL 2A2" sheetId="41" r:id="rId2"/>
    <sheet name="B02 MN GV (2)" sheetId="32" state="hidden" r:id="rId3"/>
    <sheet name="PL 2B1" sheetId="26" r:id="rId4"/>
    <sheet name="PL 2B2" sheetId="27" r:id="rId5"/>
    <sheet name="Sheet2" sheetId="34" state="hidden" r:id="rId6"/>
    <sheet name="Sheet1" sheetId="33" state="hidden" r:id="rId7"/>
    <sheet name="PL 2C1" sheetId="28" r:id="rId8"/>
    <sheet name="PL 2C2" sheetId="35" r:id="rId9"/>
    <sheet name="PL 2D" sheetId="38" r:id="rId10"/>
  </sheets>
  <externalReferences>
    <externalReference r:id="rId11"/>
    <externalReference r:id="rId12"/>
    <externalReference r:id="rId13"/>
    <externalReference r:id="rId14"/>
  </externalReferences>
  <definedNames>
    <definedName name="_xlnm._FilterDatabase" localSheetId="0" hidden="1">'PL 2A1'!#REF!</definedName>
    <definedName name="_xlnm._FilterDatabase" localSheetId="1" hidden="1">'PL 2A2'!$A$10:$AI$10</definedName>
    <definedName name="_xlnm._FilterDatabase" localSheetId="4" hidden="1">'PL 2B2'!#REF!</definedName>
    <definedName name="_xlnm._FilterDatabase" localSheetId="8" hidden="1">'PL 2C2'!$A$11:$Z$19</definedName>
    <definedName name="CM" localSheetId="8">[1]Sheet1!$C$2:$C$9</definedName>
    <definedName name="CM">[2]Sheet1!$C$2:$C$9</definedName>
    <definedName name="GT" localSheetId="8">[1]Sheet1!$A$2:$A$3</definedName>
    <definedName name="GT">[2]Sheet1!$A$2:$A$3</definedName>
    <definedName name="LLCT" localSheetId="8">[1]Sheet1!$E$2:$E$6</definedName>
    <definedName name="LLCT">[2]Sheet1!$E$2:$E$6</definedName>
    <definedName name="NN" localSheetId="8">[1]Sheet1!$G$2:$G$9</definedName>
    <definedName name="NN">[2]Sheet1!$G$2:$G$9</definedName>
    <definedName name="_xlnm.Print_Area" localSheetId="3">'PL 2B1'!$A$2:$BP$17</definedName>
    <definedName name="_xlnm.Print_Area" localSheetId="4">'PL 2B2'!$A$2:$AF$18</definedName>
    <definedName name="_xlnm.Print_Area" localSheetId="8">'PL 2C2'!$A$2:$AE$19</definedName>
    <definedName name="_xlnm.Print_Titles" localSheetId="0">'PL 2A1'!$5:$10</definedName>
    <definedName name="_xlnm.Print_Titles" localSheetId="1">'PL 2A2'!$5:$10</definedName>
    <definedName name="_xlnm.Print_Titles" localSheetId="3">'PL 2B1'!$4:$7</definedName>
    <definedName name="_xlnm.Print_Titles" localSheetId="7">'PL 2C1'!$5:$9</definedName>
    <definedName name="_xlnm.Print_Titles" localSheetId="8">'PL 2C2'!$5:$10</definedName>
    <definedName name="_xlnm.Print_Titles" localSheetId="9">'PL 2D'!$5:$10</definedName>
    <definedName name="TG" localSheetId="8">[1]Sheet1!$H$2:$H$8</definedName>
    <definedName name="TG">[2]Sheet1!$H$2:$H$8</definedName>
    <definedName name="TH" localSheetId="8">[3]Sheet1!$F$2:$F$9</definedName>
    <definedName name="TH">[4]Sheet1!$F$2:$F$9</definedName>
    <definedName name="ts" localSheetId="2">#REF!</definedName>
    <definedName name="ts" localSheetId="0">#REF!</definedName>
    <definedName name="ts" localSheetId="1">#REF!</definedName>
    <definedName name="ts" localSheetId="3">#REF!</definedName>
    <definedName name="ts" localSheetId="4">#REF!</definedName>
    <definedName name="ts" localSheetId="7">#REF!</definedName>
    <definedName name="ts" localSheetId="8">#REF!</definedName>
    <definedName name="t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38" l="1"/>
  <c r="J17" i="35"/>
  <c r="AR18" i="41" l="1"/>
  <c r="BA14" i="38"/>
  <c r="BH38" i="38" l="1"/>
  <c r="BH39" i="38"/>
  <c r="BH40" i="38"/>
  <c r="BH41" i="38"/>
  <c r="BH42" i="38"/>
  <c r="BH43" i="38"/>
  <c r="BH44" i="38"/>
  <c r="BH45" i="38"/>
  <c r="BH46" i="38"/>
  <c r="BH47" i="38"/>
  <c r="BH48" i="38"/>
  <c r="BH37" i="38"/>
  <c r="BH15" i="38"/>
  <c r="BH16" i="38"/>
  <c r="BH17" i="38"/>
  <c r="BH18" i="38"/>
  <c r="BH19" i="38"/>
  <c r="BH20" i="38"/>
  <c r="BH21" i="38"/>
  <c r="BH22" i="38"/>
  <c r="BH23" i="38"/>
  <c r="BH24" i="38"/>
  <c r="BH25" i="38"/>
  <c r="BH26" i="38"/>
  <c r="BH27" i="38"/>
  <c r="BH28" i="38"/>
  <c r="BH29" i="38"/>
  <c r="BH30" i="38"/>
  <c r="BH31" i="38"/>
  <c r="BH32" i="38"/>
  <c r="BH33" i="38"/>
  <c r="BH34" i="38"/>
  <c r="BH35" i="38"/>
  <c r="BH14" i="38"/>
  <c r="BG14" i="38"/>
  <c r="BE14" i="38"/>
  <c r="AE13" i="35"/>
  <c r="AE14" i="35"/>
  <c r="AE15" i="35"/>
  <c r="AE16" i="35"/>
  <c r="AE17" i="35"/>
  <c r="AE18" i="35"/>
  <c r="AE19" i="35"/>
  <c r="AE12" i="35"/>
  <c r="AF13" i="27"/>
  <c r="AF14" i="27"/>
  <c r="AF15" i="27"/>
  <c r="AF16" i="27"/>
  <c r="AF17" i="27"/>
  <c r="AF18" i="27"/>
  <c r="AF12" i="27"/>
  <c r="BF14" i="38" l="1"/>
  <c r="T13" i="35"/>
  <c r="U13" i="35"/>
  <c r="T14" i="35"/>
  <c r="U14" i="35"/>
  <c r="T15" i="35"/>
  <c r="U15" i="35"/>
  <c r="T16" i="35"/>
  <c r="U16" i="35"/>
  <c r="T17" i="35"/>
  <c r="U17" i="35"/>
  <c r="T18" i="35"/>
  <c r="U18" i="35"/>
  <c r="T19" i="35"/>
  <c r="U19" i="35"/>
  <c r="U12" i="35"/>
  <c r="T12" i="35"/>
  <c r="U13" i="27"/>
  <c r="V13" i="27"/>
  <c r="U14" i="27"/>
  <c r="V14" i="27"/>
  <c r="U15" i="27"/>
  <c r="V15" i="27"/>
  <c r="U16" i="27"/>
  <c r="V16" i="27"/>
  <c r="U17" i="27"/>
  <c r="V17" i="27"/>
  <c r="U18" i="27"/>
  <c r="V18" i="27"/>
  <c r="V12" i="27"/>
  <c r="U12" i="27"/>
  <c r="Y13" i="41" l="1"/>
  <c r="Z13" i="41"/>
  <c r="Y14" i="41"/>
  <c r="Z14" i="41"/>
  <c r="AE14" i="41" s="1"/>
  <c r="AN14" i="41" s="1"/>
  <c r="Y15" i="41"/>
  <c r="Z15" i="41"/>
  <c r="Y16" i="41"/>
  <c r="Z16" i="41"/>
  <c r="Y17" i="41"/>
  <c r="Z17" i="41"/>
  <c r="Y18" i="41"/>
  <c r="Z18" i="41"/>
  <c r="Z12" i="41"/>
  <c r="Y12" i="41"/>
  <c r="Y12" i="27" l="1"/>
  <c r="AD12" i="41"/>
  <c r="AP12" i="41"/>
  <c r="AD12" i="27" l="1"/>
  <c r="AP18" i="41"/>
  <c r="BC36" i="38" l="1"/>
  <c r="BC13" i="38"/>
  <c r="Q11" i="35"/>
  <c r="BH13" i="38" l="1"/>
  <c r="BC12" i="38"/>
  <c r="D11" i="35" l="1"/>
  <c r="E11" i="35"/>
  <c r="F11" i="35"/>
  <c r="G11" i="35"/>
  <c r="H11" i="35"/>
  <c r="I11" i="35"/>
  <c r="K11" i="35"/>
  <c r="L11" i="35"/>
  <c r="M11" i="35"/>
  <c r="N11" i="35"/>
  <c r="O11" i="35"/>
  <c r="P11" i="35"/>
  <c r="R11" i="35"/>
  <c r="S11" i="35"/>
  <c r="W11" i="35"/>
  <c r="Y11" i="35"/>
  <c r="E36" i="38" l="1"/>
  <c r="F36" i="38"/>
  <c r="G36" i="38"/>
  <c r="H36" i="38"/>
  <c r="I36" i="38"/>
  <c r="J36" i="38"/>
  <c r="L36" i="38"/>
  <c r="M36" i="38"/>
  <c r="N36" i="38"/>
  <c r="O36" i="38"/>
  <c r="P36" i="38"/>
  <c r="Q36" i="38"/>
  <c r="R36" i="38"/>
  <c r="S36" i="38"/>
  <c r="U36" i="38"/>
  <c r="V36" i="38"/>
  <c r="W36" i="38"/>
  <c r="X36" i="38"/>
  <c r="Y36" i="38"/>
  <c r="Z36" i="38"/>
  <c r="AA36" i="38"/>
  <c r="AB36" i="38"/>
  <c r="AG36" i="38"/>
  <c r="AH36" i="38"/>
  <c r="AI36" i="38"/>
  <c r="AJ36" i="38"/>
  <c r="AK36" i="38"/>
  <c r="AL36" i="38"/>
  <c r="AM36" i="38"/>
  <c r="AN36" i="38"/>
  <c r="AO36" i="38"/>
  <c r="AP36" i="38"/>
  <c r="AQ36" i="38"/>
  <c r="AR36" i="38"/>
  <c r="AS36" i="38"/>
  <c r="AT36" i="38"/>
  <c r="AU36" i="38"/>
  <c r="AV36" i="38"/>
  <c r="AW36" i="38"/>
  <c r="AX36" i="38"/>
  <c r="AZ36" i="38"/>
  <c r="BB36" i="38"/>
  <c r="E13" i="38"/>
  <c r="F13" i="38"/>
  <c r="G13" i="38"/>
  <c r="H13" i="38"/>
  <c r="I13" i="38"/>
  <c r="J13" i="38"/>
  <c r="L13" i="38"/>
  <c r="M13" i="38"/>
  <c r="N13" i="38"/>
  <c r="O13" i="38"/>
  <c r="P13" i="38"/>
  <c r="Q13" i="38"/>
  <c r="R13" i="38"/>
  <c r="R12" i="38" s="1"/>
  <c r="S13" i="38"/>
  <c r="U13" i="38"/>
  <c r="V13" i="38"/>
  <c r="W13" i="38"/>
  <c r="X13" i="38"/>
  <c r="Y13" i="38"/>
  <c r="Z13" i="38"/>
  <c r="AA13" i="38"/>
  <c r="AB13" i="38"/>
  <c r="AG13" i="38"/>
  <c r="AH13" i="38"/>
  <c r="AI13" i="38"/>
  <c r="AJ13" i="38"/>
  <c r="AK13" i="38"/>
  <c r="AL13" i="38"/>
  <c r="AM13" i="38"/>
  <c r="AN13" i="38"/>
  <c r="AO13" i="38"/>
  <c r="AP13" i="38"/>
  <c r="AQ13" i="38"/>
  <c r="AR13" i="38"/>
  <c r="AS13" i="38"/>
  <c r="AT13" i="38"/>
  <c r="AU13" i="38"/>
  <c r="AV13" i="38"/>
  <c r="AW13" i="38"/>
  <c r="AX13" i="38"/>
  <c r="AZ13" i="38"/>
  <c r="AZ12" i="38" s="1"/>
  <c r="BB13" i="38"/>
  <c r="AC38" i="38"/>
  <c r="AD38" i="38"/>
  <c r="AE38" i="38"/>
  <c r="AF38" i="38"/>
  <c r="AC39" i="38"/>
  <c r="AD39" i="38"/>
  <c r="AE39" i="38"/>
  <c r="AF39" i="38"/>
  <c r="AC40" i="38"/>
  <c r="AD40" i="38"/>
  <c r="AE40" i="38"/>
  <c r="AF40" i="38"/>
  <c r="AC41" i="38"/>
  <c r="AD41" i="38"/>
  <c r="AE41" i="38"/>
  <c r="AF41" i="38"/>
  <c r="AC42" i="38"/>
  <c r="AD42" i="38"/>
  <c r="AE42" i="38"/>
  <c r="AF42" i="38"/>
  <c r="AC43" i="38"/>
  <c r="AD43" i="38"/>
  <c r="AE43" i="38"/>
  <c r="AF43" i="38"/>
  <c r="AC44" i="38"/>
  <c r="AD44" i="38"/>
  <c r="AE44" i="38"/>
  <c r="AF44" i="38"/>
  <c r="AC45" i="38"/>
  <c r="AD45" i="38"/>
  <c r="AE45" i="38"/>
  <c r="AF45" i="38"/>
  <c r="AC46" i="38"/>
  <c r="AD46" i="38"/>
  <c r="AE46" i="38"/>
  <c r="AF46" i="38"/>
  <c r="AC47" i="38"/>
  <c r="AD47" i="38"/>
  <c r="AE47" i="38"/>
  <c r="AF47" i="38"/>
  <c r="AC48" i="38"/>
  <c r="AD48" i="38"/>
  <c r="AE48" i="38"/>
  <c r="AF48" i="38"/>
  <c r="AF37" i="38"/>
  <c r="AE37" i="38"/>
  <c r="AD37" i="38"/>
  <c r="AC37" i="38"/>
  <c r="AC15" i="38"/>
  <c r="AD15" i="38"/>
  <c r="AE15" i="38"/>
  <c r="AF15" i="38"/>
  <c r="AC16" i="38"/>
  <c r="AD16" i="38"/>
  <c r="AE16" i="38"/>
  <c r="AF16" i="38"/>
  <c r="AC17" i="38"/>
  <c r="AD17" i="38"/>
  <c r="AE17" i="38"/>
  <c r="AF17" i="38"/>
  <c r="AC18" i="38"/>
  <c r="AD18" i="38"/>
  <c r="AE18" i="38"/>
  <c r="AF18" i="38"/>
  <c r="AC19" i="38"/>
  <c r="AD19" i="38"/>
  <c r="AE19" i="38"/>
  <c r="AF19" i="38"/>
  <c r="AC20" i="38"/>
  <c r="AD20" i="38"/>
  <c r="AE20" i="38"/>
  <c r="AF20" i="38"/>
  <c r="AC21" i="38"/>
  <c r="AD21" i="38"/>
  <c r="AE21" i="38"/>
  <c r="AF21" i="38"/>
  <c r="AC22" i="38"/>
  <c r="AD22" i="38"/>
  <c r="AE22" i="38"/>
  <c r="AF22" i="38"/>
  <c r="AC23" i="38"/>
  <c r="AD23" i="38"/>
  <c r="AE23" i="38"/>
  <c r="AF23" i="38"/>
  <c r="AC24" i="38"/>
  <c r="AD24" i="38"/>
  <c r="AE24" i="38"/>
  <c r="AF24" i="38"/>
  <c r="AC25" i="38"/>
  <c r="AD25" i="38"/>
  <c r="AE25" i="38"/>
  <c r="AF25" i="38"/>
  <c r="AC26" i="38"/>
  <c r="AD26" i="38"/>
  <c r="AE26" i="38"/>
  <c r="AF26" i="38"/>
  <c r="AC27" i="38"/>
  <c r="AD27" i="38"/>
  <c r="AE27" i="38"/>
  <c r="AF27" i="38"/>
  <c r="AC28" i="38"/>
  <c r="AD28" i="38"/>
  <c r="AE28" i="38"/>
  <c r="AF28" i="38"/>
  <c r="AC29" i="38"/>
  <c r="AD29" i="38"/>
  <c r="AE29" i="38"/>
  <c r="AF29" i="38"/>
  <c r="AC30" i="38"/>
  <c r="AD30" i="38"/>
  <c r="AE30" i="38"/>
  <c r="AF30" i="38"/>
  <c r="AC31" i="38"/>
  <c r="AD31" i="38"/>
  <c r="AE31" i="38"/>
  <c r="AF31" i="38"/>
  <c r="AC32" i="38"/>
  <c r="AD32" i="38"/>
  <c r="AE32" i="38"/>
  <c r="AF32" i="38"/>
  <c r="AC33" i="38"/>
  <c r="AD33" i="38"/>
  <c r="AE33" i="38"/>
  <c r="AF33" i="38"/>
  <c r="AC34" i="38"/>
  <c r="AD34" i="38"/>
  <c r="AE34" i="38"/>
  <c r="AF34" i="38"/>
  <c r="AC35" i="38"/>
  <c r="AD35" i="38"/>
  <c r="AE35" i="38"/>
  <c r="AF35" i="38"/>
  <c r="AD14" i="38"/>
  <c r="AF14" i="38"/>
  <c r="AE14" i="38"/>
  <c r="AC14" i="38"/>
  <c r="C38" i="38"/>
  <c r="D38" i="38"/>
  <c r="C39" i="38"/>
  <c r="D39" i="38"/>
  <c r="C40" i="38"/>
  <c r="D40" i="38"/>
  <c r="C41" i="38"/>
  <c r="D41" i="38"/>
  <c r="C42" i="38"/>
  <c r="D42" i="38"/>
  <c r="C43" i="38"/>
  <c r="D43" i="38"/>
  <c r="C44" i="38"/>
  <c r="D44" i="38"/>
  <c r="C45" i="38"/>
  <c r="D45" i="38"/>
  <c r="C46" i="38"/>
  <c r="D46" i="38"/>
  <c r="C47" i="38"/>
  <c r="D47" i="38"/>
  <c r="C48" i="38"/>
  <c r="D48" i="38"/>
  <c r="D37" i="38"/>
  <c r="C37" i="38"/>
  <c r="C15" i="38"/>
  <c r="D15" i="38"/>
  <c r="C16" i="38"/>
  <c r="D16" i="38"/>
  <c r="C17" i="38"/>
  <c r="D17" i="38"/>
  <c r="C18" i="38"/>
  <c r="D18" i="38"/>
  <c r="C19" i="38"/>
  <c r="D19" i="38"/>
  <c r="C20" i="38"/>
  <c r="D20" i="38"/>
  <c r="C21" i="38"/>
  <c r="D21" i="38"/>
  <c r="C22" i="38"/>
  <c r="D22" i="38"/>
  <c r="C23" i="38"/>
  <c r="D23" i="38"/>
  <c r="C24" i="38"/>
  <c r="D24" i="38"/>
  <c r="C25" i="38"/>
  <c r="D25" i="38"/>
  <c r="C26" i="38"/>
  <c r="D26" i="38"/>
  <c r="C27" i="38"/>
  <c r="D27" i="38"/>
  <c r="C28" i="38"/>
  <c r="D28" i="38"/>
  <c r="C29" i="38"/>
  <c r="D29" i="38"/>
  <c r="C30" i="38"/>
  <c r="D30" i="38"/>
  <c r="C31" i="38"/>
  <c r="D31" i="38"/>
  <c r="C32" i="38"/>
  <c r="D32" i="38"/>
  <c r="C33" i="38"/>
  <c r="D33" i="38"/>
  <c r="C34" i="38"/>
  <c r="D34" i="38"/>
  <c r="C35" i="38"/>
  <c r="D35" i="38"/>
  <c r="D14" i="38"/>
  <c r="C14" i="38"/>
  <c r="P12" i="38" l="1"/>
  <c r="AE13" i="38"/>
  <c r="N12" i="38"/>
  <c r="AF13" i="38"/>
  <c r="L12" i="38"/>
  <c r="X12" i="38"/>
  <c r="BB12" i="38"/>
  <c r="AX12" i="38"/>
  <c r="AV12" i="38"/>
  <c r="AT12" i="38"/>
  <c r="AR12" i="38"/>
  <c r="AP12" i="38"/>
  <c r="AN12" i="38"/>
  <c r="AL12" i="38"/>
  <c r="AJ12" i="38"/>
  <c r="AH12" i="38"/>
  <c r="AB12" i="38"/>
  <c r="Z12" i="38"/>
  <c r="V12" i="38"/>
  <c r="J12" i="38"/>
  <c r="H12" i="38"/>
  <c r="F12" i="38"/>
  <c r="C13" i="38"/>
  <c r="C36" i="38"/>
  <c r="AC13" i="38"/>
  <c r="AC36" i="38"/>
  <c r="AE36" i="38"/>
  <c r="AE12" i="38" s="1"/>
  <c r="D13" i="38"/>
  <c r="D36" i="38"/>
  <c r="AD13" i="38"/>
  <c r="AF36" i="38"/>
  <c r="AF12" i="38" s="1"/>
  <c r="AD36" i="38"/>
  <c r="AW12" i="38"/>
  <c r="AU12" i="38"/>
  <c r="AS12" i="38"/>
  <c r="AQ12" i="38"/>
  <c r="AO12" i="38"/>
  <c r="AM12" i="38"/>
  <c r="AK12" i="38"/>
  <c r="AI12" i="38"/>
  <c r="AG12" i="38"/>
  <c r="AA12" i="38"/>
  <c r="Y12" i="38"/>
  <c r="W12" i="38"/>
  <c r="U12" i="38"/>
  <c r="S12" i="38"/>
  <c r="Q12" i="38"/>
  <c r="O12" i="38"/>
  <c r="M12" i="38"/>
  <c r="I12" i="38"/>
  <c r="G12" i="38"/>
  <c r="E12" i="38"/>
  <c r="AC12" i="38" l="1"/>
  <c r="C12" i="38"/>
  <c r="AD12" i="38"/>
  <c r="D12" i="38"/>
  <c r="AQ18" i="41"/>
  <c r="AQ17" i="41" l="1"/>
  <c r="AP17" i="41"/>
  <c r="AQ16" i="41"/>
  <c r="AP16" i="41"/>
  <c r="AQ15" i="41"/>
  <c r="AP15" i="41"/>
  <c r="AR14" i="41"/>
  <c r="AP14" i="41"/>
  <c r="Z11" i="35" l="1"/>
  <c r="AF14" i="41"/>
  <c r="AO14" i="41" s="1"/>
  <c r="AF13" i="41" l="1"/>
  <c r="AO13" i="41" s="1"/>
  <c r="AF15" i="41"/>
  <c r="AO15" i="41" s="1"/>
  <c r="AF16" i="41"/>
  <c r="AO16" i="41" s="1"/>
  <c r="AF17" i="41"/>
  <c r="AO17" i="41" s="1"/>
  <c r="AF18" i="41"/>
  <c r="AO18" i="41" s="1"/>
  <c r="AF12" i="41"/>
  <c r="AO12" i="41" s="1"/>
  <c r="AR17" i="41"/>
  <c r="AR16" i="41"/>
  <c r="AR15" i="41"/>
  <c r="AQ14" i="41"/>
  <c r="AQ13" i="41" l="1"/>
  <c r="AR13" i="41"/>
  <c r="AP13" i="41"/>
  <c r="AR12" i="41"/>
  <c r="AQ12" i="41"/>
  <c r="AQ11" i="41" l="1"/>
  <c r="AP11" i="41"/>
  <c r="AR11" i="41"/>
  <c r="AE12" i="27" l="1"/>
  <c r="AC12" i="27"/>
  <c r="AB12" i="27" s="1"/>
  <c r="AA13" i="41" l="1"/>
  <c r="AA14" i="41"/>
  <c r="AA15" i="41"/>
  <c r="AA16" i="41"/>
  <c r="AA17" i="41"/>
  <c r="AA18" i="41"/>
  <c r="AA12" i="41"/>
  <c r="AA11" i="41" l="1"/>
  <c r="K37" i="38"/>
  <c r="T37" i="38"/>
  <c r="BA37" i="38"/>
  <c r="BE37" i="38"/>
  <c r="BG37" i="38"/>
  <c r="AY37" i="38" l="1"/>
  <c r="BF37" i="38"/>
  <c r="BD37" i="38" l="1"/>
  <c r="AN12" i="28" l="1"/>
  <c r="AO12" i="28"/>
  <c r="AP12" i="28"/>
  <c r="AQ12" i="28"/>
  <c r="AR12" i="28"/>
  <c r="AS12" i="28"/>
  <c r="AT12" i="28"/>
  <c r="AU12" i="28"/>
  <c r="AV12" i="28"/>
  <c r="AW12" i="28"/>
  <c r="AX12" i="28"/>
  <c r="AL12" i="28" s="1"/>
  <c r="AY12" i="28"/>
  <c r="AM12" i="28" s="1"/>
  <c r="AZ12" i="28"/>
  <c r="BA12" i="28"/>
  <c r="BB12" i="28"/>
  <c r="BC12" i="28"/>
  <c r="AN13" i="28"/>
  <c r="AO13" i="28"/>
  <c r="AP13" i="28"/>
  <c r="AQ13" i="28"/>
  <c r="AR13" i="28"/>
  <c r="AS13" i="28"/>
  <c r="AT13" i="28"/>
  <c r="AU13" i="28"/>
  <c r="AV13" i="28"/>
  <c r="AW13" i="28"/>
  <c r="AX13" i="28"/>
  <c r="AY13" i="28"/>
  <c r="AZ13" i="28"/>
  <c r="BA13" i="28"/>
  <c r="BB13" i="28"/>
  <c r="BC13" i="28"/>
  <c r="AN14" i="28"/>
  <c r="AO14" i="28"/>
  <c r="AP14" i="28"/>
  <c r="AQ14" i="28"/>
  <c r="AR14" i="28"/>
  <c r="AS14" i="28"/>
  <c r="AT14" i="28"/>
  <c r="AU14" i="28"/>
  <c r="AV14" i="28"/>
  <c r="AW14" i="28"/>
  <c r="AX14" i="28"/>
  <c r="AY14" i="28"/>
  <c r="AZ14" i="28"/>
  <c r="BA14" i="28"/>
  <c r="BB14" i="28"/>
  <c r="BC14" i="28"/>
  <c r="AN15" i="28"/>
  <c r="AO15" i="28"/>
  <c r="AP15" i="28"/>
  <c r="AQ15" i="28"/>
  <c r="AR15" i="28"/>
  <c r="AS15" i="28"/>
  <c r="AT15" i="28"/>
  <c r="AU15" i="28"/>
  <c r="AV15" i="28"/>
  <c r="AJ15" i="28" s="1"/>
  <c r="AW15" i="28"/>
  <c r="AX15" i="28"/>
  <c r="AL15" i="28" s="1"/>
  <c r="AY15" i="28"/>
  <c r="AM15" i="28" s="1"/>
  <c r="AZ15" i="28"/>
  <c r="BA15" i="28"/>
  <c r="BB15" i="28"/>
  <c r="BC15" i="28"/>
  <c r="AN16" i="28"/>
  <c r="AO16" i="28"/>
  <c r="AP16" i="28"/>
  <c r="AQ16" i="28"/>
  <c r="AR16" i="28"/>
  <c r="AS16" i="28"/>
  <c r="AT16" i="28"/>
  <c r="AU16" i="28"/>
  <c r="AV16" i="28"/>
  <c r="AW16" i="28"/>
  <c r="AX16" i="28"/>
  <c r="AY16" i="28"/>
  <c r="AZ16" i="28"/>
  <c r="BA16" i="28"/>
  <c r="BB16" i="28"/>
  <c r="BC16" i="28"/>
  <c r="AN17" i="28"/>
  <c r="AO17" i="28"/>
  <c r="AP17" i="28"/>
  <c r="AQ17" i="28"/>
  <c r="AR17" i="28"/>
  <c r="AS17" i="28"/>
  <c r="AT17" i="28"/>
  <c r="AU17" i="28"/>
  <c r="AV17" i="28"/>
  <c r="AW17" i="28"/>
  <c r="AX17" i="28"/>
  <c r="AY17" i="28"/>
  <c r="AZ17" i="28"/>
  <c r="BA17" i="28"/>
  <c r="BB17" i="28"/>
  <c r="BC17" i="28"/>
  <c r="AN18" i="28"/>
  <c r="AO18" i="28"/>
  <c r="AP18" i="28"/>
  <c r="AQ18" i="28"/>
  <c r="AR18" i="28"/>
  <c r="AS18" i="28"/>
  <c r="AT18" i="28"/>
  <c r="AU18" i="28"/>
  <c r="AV18" i="28"/>
  <c r="AW18" i="28"/>
  <c r="AX18" i="28"/>
  <c r="AY18" i="28"/>
  <c r="AM18" i="28" s="1"/>
  <c r="AZ18" i="28"/>
  <c r="BA18" i="28"/>
  <c r="BB18" i="28"/>
  <c r="BC18" i="28"/>
  <c r="AO11" i="28"/>
  <c r="AP11" i="28"/>
  <c r="AQ11" i="28"/>
  <c r="AR11" i="28"/>
  <c r="AS11" i="28"/>
  <c r="AT11" i="28"/>
  <c r="AU11" i="28"/>
  <c r="AV11" i="28"/>
  <c r="AW11" i="28"/>
  <c r="AX11" i="28"/>
  <c r="AY11" i="28"/>
  <c r="AZ11" i="28"/>
  <c r="BA11" i="28"/>
  <c r="BB11" i="28"/>
  <c r="BC11" i="28"/>
  <c r="AN11" i="28"/>
  <c r="AJ12" i="28"/>
  <c r="AJ18" i="28"/>
  <c r="D11" i="39"/>
  <c r="E11" i="39"/>
  <c r="F11" i="39"/>
  <c r="G11" i="39"/>
  <c r="H11" i="39"/>
  <c r="I11" i="39"/>
  <c r="J11" i="39"/>
  <c r="K11" i="39"/>
  <c r="L11" i="39"/>
  <c r="M11" i="39"/>
  <c r="N11" i="39"/>
  <c r="O11" i="39"/>
  <c r="P11" i="39"/>
  <c r="Q11" i="39"/>
  <c r="R11" i="39"/>
  <c r="S11" i="39"/>
  <c r="T11" i="39"/>
  <c r="U11" i="39"/>
  <c r="V11" i="39"/>
  <c r="W11" i="39"/>
  <c r="X11" i="39"/>
  <c r="Y11" i="39"/>
  <c r="Z11" i="39"/>
  <c r="AA11" i="39"/>
  <c r="AB11" i="39"/>
  <c r="AG13" i="39"/>
  <c r="AH13" i="39"/>
  <c r="AI13" i="39"/>
  <c r="AJ13" i="39"/>
  <c r="AK13" i="39"/>
  <c r="AL13" i="39"/>
  <c r="AM13" i="39"/>
  <c r="AN13" i="39"/>
  <c r="AO13" i="39"/>
  <c r="AP13" i="39"/>
  <c r="AQ13" i="39"/>
  <c r="AR13" i="39"/>
  <c r="AG14" i="39"/>
  <c r="AH14" i="39"/>
  <c r="AI14" i="39"/>
  <c r="AJ14" i="39"/>
  <c r="AK14" i="39"/>
  <c r="AL14" i="39"/>
  <c r="AM14" i="39"/>
  <c r="AN14" i="39"/>
  <c r="AO14" i="39"/>
  <c r="AP14" i="39"/>
  <c r="AQ14" i="39"/>
  <c r="AR14" i="39"/>
  <c r="AG15" i="39"/>
  <c r="AH15" i="39"/>
  <c r="AI15" i="39"/>
  <c r="AJ15" i="39"/>
  <c r="AK15" i="39"/>
  <c r="AL15" i="39"/>
  <c r="AM15" i="39"/>
  <c r="AN15" i="39"/>
  <c r="AO15" i="39"/>
  <c r="AP15" i="39"/>
  <c r="AQ15" i="39"/>
  <c r="AR15" i="39"/>
  <c r="AG16" i="39"/>
  <c r="AH16" i="39"/>
  <c r="AI16" i="39"/>
  <c r="AJ16" i="39"/>
  <c r="AK16" i="39"/>
  <c r="AL16" i="39"/>
  <c r="AM16" i="39"/>
  <c r="AN16" i="39"/>
  <c r="AO16" i="39"/>
  <c r="AP16" i="39"/>
  <c r="AQ16" i="39"/>
  <c r="AR16" i="39"/>
  <c r="AG17" i="39"/>
  <c r="AH17" i="39"/>
  <c r="AI17" i="39"/>
  <c r="AJ17" i="39"/>
  <c r="AK17" i="39"/>
  <c r="AL17" i="39"/>
  <c r="AM17" i="39"/>
  <c r="AN17" i="39"/>
  <c r="AO17" i="39"/>
  <c r="AP17" i="39"/>
  <c r="AQ17" i="39"/>
  <c r="AR17" i="39"/>
  <c r="AG18" i="39"/>
  <c r="AH18" i="39"/>
  <c r="AI18" i="39"/>
  <c r="AJ18" i="39"/>
  <c r="AK18" i="39"/>
  <c r="AL18" i="39"/>
  <c r="AM18" i="39"/>
  <c r="AN18" i="39"/>
  <c r="AO18" i="39"/>
  <c r="AP18" i="39"/>
  <c r="AQ18" i="39"/>
  <c r="AR18" i="39"/>
  <c r="AH12" i="39"/>
  <c r="AI12" i="39"/>
  <c r="AJ12" i="39"/>
  <c r="AK12" i="39"/>
  <c r="AL12" i="39"/>
  <c r="AM12" i="39"/>
  <c r="AN12" i="39"/>
  <c r="AO12" i="39"/>
  <c r="AP12" i="39"/>
  <c r="AQ12" i="39"/>
  <c r="AR12" i="39"/>
  <c r="AG12" i="39"/>
  <c r="AW12" i="26"/>
  <c r="AX12" i="26"/>
  <c r="AY12" i="26"/>
  <c r="AZ12" i="26"/>
  <c r="BA12" i="26"/>
  <c r="BB12" i="26"/>
  <c r="BC12" i="26"/>
  <c r="BD12" i="26"/>
  <c r="BE12" i="26"/>
  <c r="BF12" i="26"/>
  <c r="BG12" i="26"/>
  <c r="BH12" i="26"/>
  <c r="BI12" i="26"/>
  <c r="BJ12" i="26"/>
  <c r="BK12" i="26"/>
  <c r="BL12" i="26"/>
  <c r="BM12" i="26"/>
  <c r="BN12" i="26"/>
  <c r="BO12" i="26"/>
  <c r="BP12" i="26"/>
  <c r="AW13" i="26"/>
  <c r="AX13" i="26"/>
  <c r="AY13" i="26"/>
  <c r="AZ13" i="26"/>
  <c r="BA13" i="26"/>
  <c r="BB13" i="26"/>
  <c r="BC13" i="26"/>
  <c r="BD13" i="26"/>
  <c r="BE13" i="26"/>
  <c r="BF13" i="26"/>
  <c r="BG13" i="26"/>
  <c r="BH13" i="26"/>
  <c r="BI13" i="26"/>
  <c r="BJ13" i="26"/>
  <c r="BK13" i="26"/>
  <c r="BL13" i="26"/>
  <c r="BM13" i="26"/>
  <c r="BN13" i="26"/>
  <c r="BO13" i="26"/>
  <c r="BP13" i="26"/>
  <c r="AW14" i="26"/>
  <c r="AX14" i="26"/>
  <c r="AY14" i="26"/>
  <c r="AZ14" i="26"/>
  <c r="BA14" i="26"/>
  <c r="BB14" i="26"/>
  <c r="BC14" i="26"/>
  <c r="BD14" i="26"/>
  <c r="BE14" i="26"/>
  <c r="BF14" i="26"/>
  <c r="BG14" i="26"/>
  <c r="BH14" i="26"/>
  <c r="BI14" i="26"/>
  <c r="BJ14" i="26"/>
  <c r="BK14" i="26"/>
  <c r="BL14" i="26"/>
  <c r="BM14" i="26"/>
  <c r="BN14" i="26"/>
  <c r="BO14" i="26"/>
  <c r="BP14" i="26"/>
  <c r="AW15" i="26"/>
  <c r="AX15" i="26"/>
  <c r="AY15" i="26"/>
  <c r="AZ15" i="26"/>
  <c r="BA15" i="26"/>
  <c r="BB15" i="26"/>
  <c r="BC15" i="26"/>
  <c r="BD15" i="26"/>
  <c r="BE15" i="26"/>
  <c r="BF15" i="26"/>
  <c r="BG15" i="26"/>
  <c r="BH15" i="26"/>
  <c r="BI15" i="26"/>
  <c r="BJ15" i="26"/>
  <c r="BK15" i="26"/>
  <c r="BL15" i="26"/>
  <c r="BM15" i="26"/>
  <c r="BN15" i="26"/>
  <c r="BO15" i="26"/>
  <c r="BP15" i="26"/>
  <c r="AW16" i="26"/>
  <c r="AX16" i="26"/>
  <c r="AY16" i="26"/>
  <c r="AZ16" i="26"/>
  <c r="BA16" i="26"/>
  <c r="BB16" i="26"/>
  <c r="BC16" i="26"/>
  <c r="BD16" i="26"/>
  <c r="BE16" i="26"/>
  <c r="BF16" i="26"/>
  <c r="BG16" i="26"/>
  <c r="BH16" i="26"/>
  <c r="BI16" i="26"/>
  <c r="BJ16" i="26"/>
  <c r="BK16" i="26"/>
  <c r="BL16" i="26"/>
  <c r="BM16" i="26"/>
  <c r="BN16" i="26"/>
  <c r="BO16" i="26"/>
  <c r="BP16" i="26"/>
  <c r="AW17" i="26"/>
  <c r="AX17" i="26"/>
  <c r="AY17" i="26"/>
  <c r="AZ17" i="26"/>
  <c r="BA17" i="26"/>
  <c r="BB17" i="26"/>
  <c r="BC17" i="26"/>
  <c r="BD17" i="26"/>
  <c r="BE17" i="26"/>
  <c r="BF17" i="26"/>
  <c r="BG17" i="26"/>
  <c r="BH17" i="26"/>
  <c r="BI17" i="26"/>
  <c r="BJ17" i="26"/>
  <c r="BK17" i="26"/>
  <c r="BL17" i="26"/>
  <c r="BM17" i="26"/>
  <c r="BN17" i="26"/>
  <c r="BO17" i="26"/>
  <c r="BP17" i="26"/>
  <c r="AX11" i="26"/>
  <c r="AY11" i="26"/>
  <c r="AZ11" i="26"/>
  <c r="BA11" i="26"/>
  <c r="BB11" i="26"/>
  <c r="BC11" i="26"/>
  <c r="BD11" i="26"/>
  <c r="BE11" i="26"/>
  <c r="BF11" i="26"/>
  <c r="BG11" i="26"/>
  <c r="BH11" i="26"/>
  <c r="BI11" i="26"/>
  <c r="BJ11" i="26"/>
  <c r="BK11" i="26"/>
  <c r="BL11" i="26"/>
  <c r="BM11" i="26"/>
  <c r="BN11" i="26"/>
  <c r="BO11" i="26"/>
  <c r="BP11" i="26"/>
  <c r="AW11" i="26"/>
  <c r="AS13" i="26" l="1"/>
  <c r="AT16" i="26"/>
  <c r="AP11" i="39"/>
  <c r="AK15" i="28"/>
  <c r="AK12" i="28"/>
  <c r="AS16" i="26"/>
  <c r="AL11" i="39"/>
  <c r="AV15" i="26"/>
  <c r="AV12" i="26"/>
  <c r="AU12" i="26"/>
  <c r="AJ11" i="28"/>
  <c r="AJ11" i="39"/>
  <c r="AC12" i="39"/>
  <c r="AL18" i="28"/>
  <c r="AV11" i="26"/>
  <c r="AT11" i="26"/>
  <c r="AU17" i="26"/>
  <c r="AS17" i="26"/>
  <c r="AU16" i="26"/>
  <c r="AU15" i="26"/>
  <c r="AS15" i="26"/>
  <c r="AU14" i="26"/>
  <c r="AS14" i="26"/>
  <c r="AU13" i="26"/>
  <c r="AS12" i="26"/>
  <c r="AQ11" i="39"/>
  <c r="AM11" i="28"/>
  <c r="AK11" i="28"/>
  <c r="AL17" i="28"/>
  <c r="AJ17" i="28"/>
  <c r="AL16" i="28"/>
  <c r="AJ16" i="28"/>
  <c r="AL14" i="28"/>
  <c r="AJ14" i="28"/>
  <c r="AL13" i="28"/>
  <c r="AJ13" i="28"/>
  <c r="AU11" i="26"/>
  <c r="AV17" i="26"/>
  <c r="AT17" i="26"/>
  <c r="AV16" i="26"/>
  <c r="AT15" i="26"/>
  <c r="AT14" i="26"/>
  <c r="AV14" i="26"/>
  <c r="AT13" i="26"/>
  <c r="AV13" i="26"/>
  <c r="AT12" i="26"/>
  <c r="AO11" i="39"/>
  <c r="AM11" i="39"/>
  <c r="AK11" i="39"/>
  <c r="AI11" i="39"/>
  <c r="AH11" i="39"/>
  <c r="AR11" i="39"/>
  <c r="AN11" i="39"/>
  <c r="AL11" i="28"/>
  <c r="AK18" i="28"/>
  <c r="AM17" i="28"/>
  <c r="AK17" i="28"/>
  <c r="AM16" i="28"/>
  <c r="AK16" i="28"/>
  <c r="AM14" i="28"/>
  <c r="AK14" i="28"/>
  <c r="AM13" i="28"/>
  <c r="AK13" i="28"/>
  <c r="AG11" i="39"/>
  <c r="AS11" i="26"/>
  <c r="U11" i="35"/>
  <c r="T11" i="35"/>
  <c r="AJ10" i="28" l="1"/>
  <c r="AL10" i="28"/>
  <c r="AM10" i="28"/>
  <c r="AK10" i="28"/>
  <c r="Y17" i="27"/>
  <c r="BE38" i="38" l="1"/>
  <c r="BG38" i="38"/>
  <c r="BE15" i="38"/>
  <c r="BG15" i="38"/>
  <c r="BE39" i="38"/>
  <c r="BG39" i="38"/>
  <c r="BE16" i="38"/>
  <c r="BG16" i="38"/>
  <c r="BE17" i="38"/>
  <c r="BG17" i="38"/>
  <c r="BE18" i="38"/>
  <c r="BG18" i="38"/>
  <c r="BE40" i="38"/>
  <c r="BG40" i="38"/>
  <c r="BE19" i="38"/>
  <c r="BG19" i="38"/>
  <c r="BE20" i="38"/>
  <c r="BG20" i="38"/>
  <c r="BE21" i="38"/>
  <c r="BG21" i="38"/>
  <c r="BE22" i="38"/>
  <c r="BG22" i="38"/>
  <c r="BE23" i="38"/>
  <c r="BG23" i="38"/>
  <c r="BE24" i="38"/>
  <c r="BG24" i="38"/>
  <c r="BE25" i="38"/>
  <c r="BG25" i="38"/>
  <c r="BE41" i="38"/>
  <c r="BG41" i="38"/>
  <c r="BE26" i="38"/>
  <c r="BG26" i="38"/>
  <c r="BE27" i="38"/>
  <c r="BG27" i="38"/>
  <c r="BE28" i="38"/>
  <c r="BG28" i="38"/>
  <c r="BE29" i="38"/>
  <c r="BG29" i="38"/>
  <c r="BE30" i="38"/>
  <c r="BG30" i="38"/>
  <c r="BE42" i="38"/>
  <c r="BG42" i="38"/>
  <c r="BE31" i="38"/>
  <c r="BG31" i="38"/>
  <c r="BE32" i="38"/>
  <c r="BG32" i="38"/>
  <c r="BE33" i="38"/>
  <c r="BG33" i="38"/>
  <c r="BE43" i="38"/>
  <c r="BG43" i="38"/>
  <c r="BE34" i="38"/>
  <c r="BG34" i="38"/>
  <c r="BE35" i="38"/>
  <c r="BG35" i="38"/>
  <c r="BE44" i="38"/>
  <c r="BG44" i="38"/>
  <c r="BE45" i="38"/>
  <c r="BG45" i="38"/>
  <c r="BE46" i="38"/>
  <c r="BG46" i="38"/>
  <c r="BE47" i="38"/>
  <c r="BG47" i="38"/>
  <c r="BE48" i="38"/>
  <c r="BG48" i="38"/>
  <c r="BA42" i="38"/>
  <c r="BF42" i="38" s="1"/>
  <c r="BA26" i="38"/>
  <c r="AY26" i="38" s="1"/>
  <c r="AK12" i="41"/>
  <c r="AM12" i="41"/>
  <c r="BH36" i="38" l="1"/>
  <c r="BE36" i="38"/>
  <c r="BE13" i="38"/>
  <c r="BG13" i="38"/>
  <c r="BG36" i="38"/>
  <c r="AY42" i="38"/>
  <c r="AY14" i="38"/>
  <c r="BF26" i="38"/>
  <c r="AK14" i="41"/>
  <c r="AK15" i="41"/>
  <c r="AK16" i="41"/>
  <c r="AK17" i="41"/>
  <c r="AK18" i="41"/>
  <c r="AK13" i="41"/>
  <c r="BH12" i="38" l="1"/>
  <c r="BG12" i="38"/>
  <c r="BE12" i="38"/>
  <c r="X12" i="35"/>
  <c r="J18" i="27"/>
  <c r="AC13" i="27"/>
  <c r="AE13" i="27"/>
  <c r="AC14" i="27"/>
  <c r="AE14" i="27"/>
  <c r="AC15" i="27"/>
  <c r="AE15" i="27"/>
  <c r="AC16" i="27"/>
  <c r="AE16" i="27"/>
  <c r="AC17" i="27"/>
  <c r="AD17" i="27"/>
  <c r="AE17" i="27"/>
  <c r="AC18" i="27"/>
  <c r="AE18" i="27"/>
  <c r="Y16" i="27"/>
  <c r="AD16" i="27" s="1"/>
  <c r="Y18" i="27"/>
  <c r="AD18" i="27" s="1"/>
  <c r="Y15" i="27"/>
  <c r="AD15" i="27" s="1"/>
  <c r="Y14" i="27"/>
  <c r="AD14" i="27" s="1"/>
  <c r="Y13" i="27"/>
  <c r="AD13" i="27" s="1"/>
  <c r="AD13" i="41"/>
  <c r="AM13" i="41" s="1"/>
  <c r="AE13" i="41"/>
  <c r="AN13" i="41" s="1"/>
  <c r="AD14" i="41"/>
  <c r="AM14" i="41" s="1"/>
  <c r="AL14" i="41" s="1"/>
  <c r="AD15" i="41"/>
  <c r="AM15" i="41" s="1"/>
  <c r="AE15" i="41"/>
  <c r="AN15" i="41" s="1"/>
  <c r="AD16" i="41"/>
  <c r="AM16" i="41" s="1"/>
  <c r="AE16" i="41"/>
  <c r="AN16" i="41" s="1"/>
  <c r="AD17" i="41"/>
  <c r="AM17" i="41" s="1"/>
  <c r="AE17" i="41"/>
  <c r="AN17" i="41" s="1"/>
  <c r="AD18" i="41"/>
  <c r="AM18" i="41" s="1"/>
  <c r="AE18" i="41"/>
  <c r="AN18" i="41" s="1"/>
  <c r="AN12" i="41"/>
  <c r="AL12" i="41" s="1"/>
  <c r="W12" i="27" l="1"/>
  <c r="AL18" i="41"/>
  <c r="AL17" i="41"/>
  <c r="AL16" i="41"/>
  <c r="AL15" i="41"/>
  <c r="AL13" i="41"/>
  <c r="AJ18" i="41"/>
  <c r="AJ12" i="41"/>
  <c r="BA48" i="38"/>
  <c r="BA47" i="38"/>
  <c r="BA46" i="38"/>
  <c r="BA45" i="38"/>
  <c r="BA44" i="38"/>
  <c r="BA28" i="38"/>
  <c r="BA29" i="38"/>
  <c r="BA30" i="38"/>
  <c r="BA31" i="38"/>
  <c r="BA32" i="38"/>
  <c r="BA33" i="38"/>
  <c r="BA43" i="38"/>
  <c r="BA34" i="38"/>
  <c r="BA35" i="38"/>
  <c r="BA27" i="38"/>
  <c r="BA38" i="38"/>
  <c r="BA15" i="38"/>
  <c r="BA39" i="38"/>
  <c r="BA16" i="38"/>
  <c r="BA17" i="38"/>
  <c r="BA18" i="38"/>
  <c r="BA40" i="38"/>
  <c r="BA19" i="38"/>
  <c r="BA20" i="38"/>
  <c r="BA21" i="38"/>
  <c r="BA22" i="38"/>
  <c r="BA23" i="38"/>
  <c r="BA24" i="38"/>
  <c r="BA25" i="38"/>
  <c r="BA41" i="38"/>
  <c r="T17" i="38"/>
  <c r="T21" i="38"/>
  <c r="T28" i="38"/>
  <c r="T31" i="38"/>
  <c r="T32" i="38"/>
  <c r="T46" i="38"/>
  <c r="T14" i="38"/>
  <c r="K39" i="38"/>
  <c r="K17" i="38"/>
  <c r="K25" i="38"/>
  <c r="K31" i="38"/>
  <c r="K43" i="38"/>
  <c r="K14" i="38"/>
  <c r="AB13" i="35"/>
  <c r="AD13" i="35"/>
  <c r="AB14" i="35"/>
  <c r="AD14" i="35"/>
  <c r="AB15" i="35"/>
  <c r="AD15" i="35"/>
  <c r="AB16" i="35"/>
  <c r="AD16" i="35"/>
  <c r="AB17" i="35"/>
  <c r="AD17" i="35"/>
  <c r="AB18" i="35"/>
  <c r="AD18" i="35"/>
  <c r="AB19" i="35"/>
  <c r="AD19" i="35"/>
  <c r="AD12" i="35"/>
  <c r="AB12" i="35"/>
  <c r="X13" i="35"/>
  <c r="V13" i="35" s="1"/>
  <c r="X14" i="35"/>
  <c r="AC14" i="35" s="1"/>
  <c r="X15" i="35"/>
  <c r="V15" i="35" s="1"/>
  <c r="X16" i="35"/>
  <c r="AC16" i="35" s="1"/>
  <c r="X17" i="35"/>
  <c r="V17" i="35" s="1"/>
  <c r="X18" i="35"/>
  <c r="AC18" i="35" s="1"/>
  <c r="X19" i="35"/>
  <c r="AC12" i="35"/>
  <c r="J19" i="35"/>
  <c r="J18" i="35"/>
  <c r="J16" i="35"/>
  <c r="J15" i="35"/>
  <c r="J14" i="35"/>
  <c r="J13" i="35"/>
  <c r="J12" i="35"/>
  <c r="C13" i="35"/>
  <c r="C14" i="35"/>
  <c r="C15" i="35"/>
  <c r="C16" i="35"/>
  <c r="C17" i="35"/>
  <c r="C18" i="35"/>
  <c r="C19" i="35"/>
  <c r="C12" i="35"/>
  <c r="D10" i="28"/>
  <c r="E10" i="28"/>
  <c r="F10" i="28"/>
  <c r="G10" i="28"/>
  <c r="H10" i="28"/>
  <c r="I10" i="28"/>
  <c r="J10" i="28"/>
  <c r="K10" i="28"/>
  <c r="L10" i="28"/>
  <c r="M10" i="28"/>
  <c r="N10" i="28"/>
  <c r="O10" i="28"/>
  <c r="P10" i="28"/>
  <c r="Q10" i="28"/>
  <c r="R10" i="28"/>
  <c r="S10" i="28"/>
  <c r="T10" i="28"/>
  <c r="U10" i="28"/>
  <c r="V10" i="28"/>
  <c r="W10" i="28"/>
  <c r="X10" i="28"/>
  <c r="Y10" i="28"/>
  <c r="Z10" i="28"/>
  <c r="AA10" i="28"/>
  <c r="AB10" i="28"/>
  <c r="AC10" i="28"/>
  <c r="AD10" i="28"/>
  <c r="AE10" i="28"/>
  <c r="AF10" i="28"/>
  <c r="AG10" i="28"/>
  <c r="AH10" i="28"/>
  <c r="AI10" i="28"/>
  <c r="AN10" i="28"/>
  <c r="AO10" i="28"/>
  <c r="AP10" i="28"/>
  <c r="AQ10" i="28"/>
  <c r="AR10" i="28"/>
  <c r="AS10" i="28"/>
  <c r="AT10" i="28"/>
  <c r="AU10" i="28"/>
  <c r="AV10" i="28"/>
  <c r="AW10" i="28"/>
  <c r="AX10" i="28"/>
  <c r="AY10" i="28"/>
  <c r="AZ10" i="28"/>
  <c r="BA10" i="28"/>
  <c r="BB10" i="28"/>
  <c r="BC10" i="28"/>
  <c r="C10" i="28"/>
  <c r="AB13" i="27"/>
  <c r="AB14" i="27"/>
  <c r="AB15" i="27"/>
  <c r="AB16" i="27"/>
  <c r="AB17" i="27"/>
  <c r="AB18" i="27"/>
  <c r="W13" i="27"/>
  <c r="W14" i="27"/>
  <c r="W15" i="27"/>
  <c r="W16" i="27"/>
  <c r="W17" i="27"/>
  <c r="W18" i="27"/>
  <c r="T13" i="27"/>
  <c r="T14" i="27"/>
  <c r="T15" i="27"/>
  <c r="T16" i="27"/>
  <c r="T17" i="27"/>
  <c r="T18" i="27"/>
  <c r="T12" i="27"/>
  <c r="J13" i="27"/>
  <c r="J14" i="27"/>
  <c r="J15" i="27"/>
  <c r="J16" i="27"/>
  <c r="J17" i="27"/>
  <c r="J12" i="27"/>
  <c r="C13" i="27"/>
  <c r="C14" i="27"/>
  <c r="C15" i="27"/>
  <c r="C16" i="27"/>
  <c r="C17" i="27"/>
  <c r="C18" i="27"/>
  <c r="C12" i="27"/>
  <c r="M11" i="27"/>
  <c r="D11" i="27"/>
  <c r="E11" i="27"/>
  <c r="F11" i="27"/>
  <c r="G11" i="27"/>
  <c r="H11" i="27"/>
  <c r="I11" i="27"/>
  <c r="K11" i="27"/>
  <c r="L11" i="27"/>
  <c r="N11" i="27"/>
  <c r="O11" i="27"/>
  <c r="P11" i="27"/>
  <c r="Q11" i="27"/>
  <c r="R11" i="27"/>
  <c r="S11" i="27"/>
  <c r="U11" i="27"/>
  <c r="V11" i="27"/>
  <c r="X11" i="27"/>
  <c r="Y11" i="27"/>
  <c r="Z11" i="27"/>
  <c r="AA11" i="27"/>
  <c r="AC11" i="27"/>
  <c r="AE11" i="27"/>
  <c r="AF11" i="27"/>
  <c r="C10" i="26"/>
  <c r="BA13" i="38" l="1"/>
  <c r="V19" i="35"/>
  <c r="AC19" i="35"/>
  <c r="AJ17" i="41"/>
  <c r="AJ14" i="41"/>
  <c r="BA36" i="38"/>
  <c r="AE11" i="35"/>
  <c r="X11" i="35"/>
  <c r="J11" i="35"/>
  <c r="AB11" i="35"/>
  <c r="AD11" i="35"/>
  <c r="V16" i="35"/>
  <c r="V18" i="35"/>
  <c r="V14" i="35"/>
  <c r="AJ13" i="41"/>
  <c r="AJ15" i="41"/>
  <c r="AJ16" i="41"/>
  <c r="AA16" i="35"/>
  <c r="AA18" i="35"/>
  <c r="AA14" i="35"/>
  <c r="T11" i="27"/>
  <c r="J11" i="27"/>
  <c r="AC17" i="35"/>
  <c r="AC15" i="35"/>
  <c r="AC13" i="35"/>
  <c r="BF41" i="38"/>
  <c r="AY41" i="38"/>
  <c r="BF24" i="38"/>
  <c r="BD24" i="38" s="1"/>
  <c r="AY24" i="38"/>
  <c r="BF22" i="38"/>
  <c r="BD22" i="38" s="1"/>
  <c r="AY22" i="38"/>
  <c r="BF20" i="38"/>
  <c r="BD20" i="38" s="1"/>
  <c r="AY20" i="38"/>
  <c r="BF40" i="38"/>
  <c r="AY40" i="38"/>
  <c r="BF17" i="38"/>
  <c r="BD17" i="38" s="1"/>
  <c r="AY17" i="38"/>
  <c r="BF39" i="38"/>
  <c r="AY39" i="38"/>
  <c r="BF38" i="38"/>
  <c r="AY38" i="38"/>
  <c r="BF27" i="38"/>
  <c r="BD27" i="38" s="1"/>
  <c r="AY27" i="38"/>
  <c r="AY34" i="38"/>
  <c r="BF34" i="38"/>
  <c r="AY33" i="38"/>
  <c r="BF33" i="38"/>
  <c r="BD33" i="38" s="1"/>
  <c r="AY31" i="38"/>
  <c r="BF31" i="38"/>
  <c r="BD31" i="38" s="1"/>
  <c r="BF29" i="38"/>
  <c r="BD29" i="38" s="1"/>
  <c r="AY29" i="38"/>
  <c r="AY44" i="38"/>
  <c r="BF44" i="38"/>
  <c r="AY46" i="38"/>
  <c r="BF46" i="38"/>
  <c r="AY48" i="38"/>
  <c r="BF48" i="38"/>
  <c r="AD11" i="27"/>
  <c r="AY25" i="38"/>
  <c r="BF25" i="38"/>
  <c r="BD25" i="38" s="1"/>
  <c r="AY23" i="38"/>
  <c r="BF23" i="38"/>
  <c r="BD23" i="38" s="1"/>
  <c r="AY21" i="38"/>
  <c r="BF21" i="38"/>
  <c r="BD21" i="38" s="1"/>
  <c r="AY19" i="38"/>
  <c r="BF19" i="38"/>
  <c r="BD19" i="38" s="1"/>
  <c r="AY18" i="38"/>
  <c r="BF18" i="38"/>
  <c r="BD18" i="38" s="1"/>
  <c r="AY16" i="38"/>
  <c r="BF16" i="38"/>
  <c r="BD16" i="38" s="1"/>
  <c r="AY15" i="38"/>
  <c r="BF15" i="38"/>
  <c r="BF35" i="38"/>
  <c r="BD35" i="38" s="1"/>
  <c r="AY35" i="38"/>
  <c r="BF43" i="38"/>
  <c r="AY43" i="38"/>
  <c r="BF32" i="38"/>
  <c r="BD32" i="38" s="1"/>
  <c r="AY32" i="38"/>
  <c r="AY30" i="38"/>
  <c r="BF30" i="38"/>
  <c r="BD30" i="38" s="1"/>
  <c r="AY28" i="38"/>
  <c r="BF28" i="38"/>
  <c r="BD28" i="38" s="1"/>
  <c r="BF45" i="38"/>
  <c r="AY45" i="38"/>
  <c r="BF47" i="38"/>
  <c r="AY47" i="38"/>
  <c r="V12" i="35"/>
  <c r="AA12" i="35"/>
  <c r="AB11" i="27"/>
  <c r="W11" i="27"/>
  <c r="BD26" i="38"/>
  <c r="BD42" i="38"/>
  <c r="C11" i="35"/>
  <c r="C11" i="27"/>
  <c r="BF36" i="38" l="1"/>
  <c r="BA12" i="38"/>
  <c r="BF13" i="38"/>
  <c r="AY13" i="38"/>
  <c r="AY36" i="38"/>
  <c r="V11" i="35"/>
  <c r="AC11" i="35"/>
  <c r="BD47" i="38"/>
  <c r="BD43" i="38"/>
  <c r="BD48" i="38"/>
  <c r="BD46" i="38"/>
  <c r="BD44" i="38"/>
  <c r="BD15" i="38"/>
  <c r="BD38" i="38"/>
  <c r="BD39" i="38"/>
  <c r="BD40" i="38"/>
  <c r="BD41" i="38"/>
  <c r="AA13" i="35"/>
  <c r="AA15" i="35"/>
  <c r="AA19" i="35"/>
  <c r="AA17" i="35"/>
  <c r="BD45" i="38"/>
  <c r="BD14" i="38"/>
  <c r="BD34" i="38"/>
  <c r="BF12" i="38" l="1"/>
  <c r="BD36" i="38"/>
  <c r="BD13" i="38"/>
  <c r="AY12" i="38"/>
  <c r="AA11" i="35"/>
  <c r="D10" i="26"/>
  <c r="E10" i="26"/>
  <c r="F10" i="26"/>
  <c r="G10" i="26"/>
  <c r="H10" i="26"/>
  <c r="I10" i="26"/>
  <c r="J10" i="26"/>
  <c r="K10" i="26"/>
  <c r="L10" i="26"/>
  <c r="M10" i="26"/>
  <c r="N10" i="26"/>
  <c r="O10" i="26"/>
  <c r="P10" i="26"/>
  <c r="Q10" i="26"/>
  <c r="R10" i="26"/>
  <c r="S10" i="26"/>
  <c r="T10" i="26"/>
  <c r="U10" i="26"/>
  <c r="V10" i="26"/>
  <c r="W10" i="26"/>
  <c r="X10" i="26"/>
  <c r="Y10" i="26"/>
  <c r="Z10" i="26"/>
  <c r="AA10" i="26"/>
  <c r="AB10" i="26"/>
  <c r="AC10" i="26"/>
  <c r="AD10" i="26"/>
  <c r="AE10" i="26"/>
  <c r="AF10" i="26"/>
  <c r="AG10" i="26"/>
  <c r="AH10" i="26"/>
  <c r="AI10" i="26"/>
  <c r="AJ10" i="26"/>
  <c r="AK10" i="26"/>
  <c r="AL10" i="26"/>
  <c r="AM10" i="26"/>
  <c r="AN10" i="26"/>
  <c r="AO10" i="26"/>
  <c r="AP10" i="26"/>
  <c r="AQ10" i="26"/>
  <c r="AR10" i="26"/>
  <c r="AW10" i="26"/>
  <c r="AX10" i="26"/>
  <c r="AY10" i="26"/>
  <c r="AZ10" i="26"/>
  <c r="BA10" i="26"/>
  <c r="BB10" i="26"/>
  <c r="BC10" i="26"/>
  <c r="BD10" i="26"/>
  <c r="BE10" i="26"/>
  <c r="BF10" i="26"/>
  <c r="BG10" i="26"/>
  <c r="BH10" i="26"/>
  <c r="BI10" i="26"/>
  <c r="BJ10" i="26"/>
  <c r="BK10" i="26"/>
  <c r="BL10" i="26"/>
  <c r="BM10" i="26"/>
  <c r="BN10" i="26"/>
  <c r="BO10" i="26"/>
  <c r="BP10" i="26"/>
  <c r="D11" i="41"/>
  <c r="E11" i="41"/>
  <c r="F11" i="41"/>
  <c r="G11" i="41"/>
  <c r="H11" i="41"/>
  <c r="I11" i="41"/>
  <c r="J11" i="41"/>
  <c r="K11" i="41"/>
  <c r="L11" i="41"/>
  <c r="M11" i="41"/>
  <c r="N11" i="41"/>
  <c r="O11" i="41"/>
  <c r="P11" i="41"/>
  <c r="Q11" i="41"/>
  <c r="R11" i="41"/>
  <c r="S11" i="41"/>
  <c r="T11" i="41"/>
  <c r="U11" i="41"/>
  <c r="V11" i="41"/>
  <c r="W11" i="41"/>
  <c r="X11" i="41"/>
  <c r="Y11" i="41"/>
  <c r="Z11" i="41"/>
  <c r="AB11" i="41"/>
  <c r="AC11" i="41"/>
  <c r="AD11" i="41"/>
  <c r="AE11" i="41"/>
  <c r="AF11" i="41"/>
  <c r="AG11" i="41"/>
  <c r="AH11" i="41"/>
  <c r="AI11" i="41"/>
  <c r="AJ11" i="41"/>
  <c r="AK11" i="41"/>
  <c r="AL11" i="41"/>
  <c r="AM11" i="41"/>
  <c r="AN11" i="41"/>
  <c r="AO11" i="41"/>
  <c r="C11" i="41"/>
  <c r="AC13" i="39"/>
  <c r="AD13" i="39"/>
  <c r="AE13" i="39"/>
  <c r="AF13" i="39"/>
  <c r="AC14" i="39"/>
  <c r="AD14" i="39"/>
  <c r="AE14" i="39"/>
  <c r="AF14" i="39"/>
  <c r="AC15" i="39"/>
  <c r="AD15" i="39"/>
  <c r="AE15" i="39"/>
  <c r="AF15" i="39"/>
  <c r="AC16" i="39"/>
  <c r="AD16" i="39"/>
  <c r="AE16" i="39"/>
  <c r="AF16" i="39"/>
  <c r="AC17" i="39"/>
  <c r="AD17" i="39"/>
  <c r="AE17" i="39"/>
  <c r="AF17" i="39"/>
  <c r="AC18" i="39"/>
  <c r="AD18" i="39"/>
  <c r="AE18" i="39"/>
  <c r="AF18" i="39"/>
  <c r="AD12" i="39"/>
  <c r="AE12" i="39"/>
  <c r="AF12" i="39"/>
  <c r="C11" i="39"/>
  <c r="AC11" i="39" l="1"/>
  <c r="AF11" i="39"/>
  <c r="AD11" i="39"/>
  <c r="AE11" i="39"/>
  <c r="BD12" i="38"/>
  <c r="AU10" i="26"/>
  <c r="AS10" i="26"/>
  <c r="AV10" i="26"/>
  <c r="AT10" i="26"/>
  <c r="T48" i="38" l="1"/>
  <c r="K48" i="38"/>
  <c r="T47" i="38"/>
  <c r="K47" i="38"/>
  <c r="K46" i="38"/>
  <c r="T45" i="38"/>
  <c r="K45" i="38"/>
  <c r="T44" i="38"/>
  <c r="K44" i="38"/>
  <c r="T35" i="38"/>
  <c r="K35" i="38"/>
  <c r="T34" i="38"/>
  <c r="K34" i="38"/>
  <c r="T43" i="38"/>
  <c r="T33" i="38"/>
  <c r="K33" i="38"/>
  <c r="K32" i="38"/>
  <c r="T42" i="38"/>
  <c r="K42" i="38"/>
  <c r="T30" i="38"/>
  <c r="K30" i="38"/>
  <c r="T29" i="38"/>
  <c r="K29" i="38"/>
  <c r="K28" i="38"/>
  <c r="T27" i="38"/>
  <c r="K27" i="38"/>
  <c r="T26" i="38"/>
  <c r="K26" i="38"/>
  <c r="T41" i="38"/>
  <c r="K41" i="38"/>
  <c r="T25" i="38"/>
  <c r="T24" i="38"/>
  <c r="K24" i="38"/>
  <c r="T23" i="38"/>
  <c r="K23" i="38"/>
  <c r="T22" i="38"/>
  <c r="K22" i="38"/>
  <c r="K21" i="38"/>
  <c r="T20" i="38"/>
  <c r="K20" i="38"/>
  <c r="T19" i="38"/>
  <c r="K19" i="38"/>
  <c r="T40" i="38"/>
  <c r="K40" i="38"/>
  <c r="T18" i="38"/>
  <c r="K18" i="38"/>
  <c r="T16" i="38"/>
  <c r="K16" i="38"/>
  <c r="T39" i="38"/>
  <c r="T15" i="38"/>
  <c r="K15" i="38"/>
  <c r="T38" i="38"/>
  <c r="K38" i="38"/>
  <c r="T36" i="38" l="1"/>
  <c r="T13" i="38"/>
  <c r="K36" i="38"/>
  <c r="K13" i="38"/>
  <c r="A3" i="27"/>
  <c r="T12" i="38" l="1"/>
  <c r="K12" i="38"/>
  <c r="A1" i="26"/>
  <c r="A1" i="41"/>
  <c r="A3" i="35" l="1"/>
  <c r="A1" i="35"/>
  <c r="A3" i="28"/>
  <c r="A1" i="27"/>
  <c r="A3" i="26"/>
  <c r="A3" i="41"/>
  <c r="A1" i="38" l="1"/>
  <c r="G11" i="34" l="1"/>
  <c r="H11" i="34"/>
  <c r="F11" i="34"/>
  <c r="AJ164" i="32"/>
  <c r="AK164" i="32"/>
  <c r="AJ165" i="32"/>
  <c r="AK165" i="32"/>
  <c r="AJ13" i="32"/>
  <c r="AK13" i="32"/>
  <c r="AJ14" i="32"/>
  <c r="AK14" i="32"/>
  <c r="AJ15" i="32"/>
  <c r="AK15" i="32"/>
  <c r="AJ16" i="32"/>
  <c r="AK16" i="32"/>
  <c r="AJ17" i="32"/>
  <c r="AK17" i="32"/>
  <c r="AJ18" i="32"/>
  <c r="AK18" i="32"/>
  <c r="AJ19" i="32"/>
  <c r="AK19" i="32"/>
  <c r="AJ20" i="32"/>
  <c r="AK20" i="32"/>
  <c r="AJ22" i="32"/>
  <c r="AK22" i="32"/>
  <c r="AJ23" i="32"/>
  <c r="AK23" i="32"/>
  <c r="AJ24" i="32"/>
  <c r="AK24" i="32"/>
  <c r="AJ25" i="32"/>
  <c r="AK25" i="32"/>
  <c r="AJ26" i="32"/>
  <c r="AK26" i="32"/>
  <c r="AJ27" i="32"/>
  <c r="AK27" i="32"/>
  <c r="AJ28" i="32"/>
  <c r="AK28" i="32"/>
  <c r="AJ29" i="32"/>
  <c r="AK29" i="32"/>
  <c r="AJ30" i="32"/>
  <c r="AK30" i="32"/>
  <c r="AJ31" i="32"/>
  <c r="AK31" i="32"/>
  <c r="AJ32" i="32"/>
  <c r="AK32" i="32"/>
  <c r="AJ33" i="32"/>
  <c r="AK33" i="32"/>
  <c r="AJ35" i="32"/>
  <c r="AK35" i="32"/>
  <c r="AJ36" i="32"/>
  <c r="AK36" i="32"/>
  <c r="AJ37" i="32"/>
  <c r="AK37" i="32"/>
  <c r="AJ38" i="32"/>
  <c r="AK38" i="32"/>
  <c r="AJ39" i="32"/>
  <c r="AK39" i="32"/>
  <c r="AJ40" i="32"/>
  <c r="AK40" i="32"/>
  <c r="AJ41" i="32"/>
  <c r="AK41" i="32"/>
  <c r="AJ42" i="32"/>
  <c r="AK42" i="32"/>
  <c r="AJ43" i="32"/>
  <c r="AK43" i="32"/>
  <c r="AJ44" i="32"/>
  <c r="AK44" i="32"/>
  <c r="AJ45" i="32"/>
  <c r="AK45" i="32"/>
  <c r="AJ46" i="32"/>
  <c r="AK46" i="32"/>
  <c r="AJ47" i="32"/>
  <c r="AK47" i="32"/>
  <c r="AJ48" i="32"/>
  <c r="AK48" i="32"/>
  <c r="AJ49" i="32"/>
  <c r="AK49" i="32"/>
  <c r="AJ50" i="32"/>
  <c r="AK50" i="32"/>
  <c r="AJ51" i="32"/>
  <c r="AK51" i="32"/>
  <c r="AJ52" i="32"/>
  <c r="AK52" i="32"/>
  <c r="AJ53" i="32"/>
  <c r="AK53" i="32"/>
  <c r="AJ54" i="32"/>
  <c r="AK54" i="32"/>
  <c r="AJ55" i="32"/>
  <c r="AK55" i="32"/>
  <c r="AJ56" i="32"/>
  <c r="AK56" i="32"/>
  <c r="AJ57" i="32"/>
  <c r="AK57" i="32"/>
  <c r="AJ58" i="32"/>
  <c r="AK58" i="32"/>
  <c r="AJ59" i="32"/>
  <c r="AK59" i="32"/>
  <c r="AJ60" i="32"/>
  <c r="AK60" i="32"/>
  <c r="AJ62" i="32"/>
  <c r="AK62" i="32"/>
  <c r="AJ63" i="32"/>
  <c r="AK63" i="32"/>
  <c r="AJ64" i="32"/>
  <c r="AK64" i="32"/>
  <c r="AJ65" i="32"/>
  <c r="AK65" i="32"/>
  <c r="AJ66" i="32"/>
  <c r="AK66" i="32"/>
  <c r="AJ67" i="32"/>
  <c r="AK67" i="32"/>
  <c r="AJ68" i="32"/>
  <c r="AK68" i="32"/>
  <c r="AJ69" i="32"/>
  <c r="AK69" i="32"/>
  <c r="AJ70" i="32"/>
  <c r="AK70" i="32"/>
  <c r="AJ71" i="32"/>
  <c r="AK71" i="32"/>
  <c r="AJ72" i="32"/>
  <c r="AK72" i="32"/>
  <c r="AJ73" i="32"/>
  <c r="AK73" i="32"/>
  <c r="AJ74" i="32"/>
  <c r="AK74" i="32"/>
  <c r="AJ75" i="32"/>
  <c r="AK75" i="32"/>
  <c r="AJ76" i="32"/>
  <c r="AK76" i="32"/>
  <c r="AJ77" i="32"/>
  <c r="AK77" i="32"/>
  <c r="AJ78" i="32"/>
  <c r="AK78" i="32"/>
  <c r="AJ79" i="32"/>
  <c r="AK79" i="32"/>
  <c r="AJ81" i="32"/>
  <c r="AI81" i="32" s="1"/>
  <c r="AI80" i="32" s="1"/>
  <c r="AK81" i="32"/>
  <c r="AJ82" i="32"/>
  <c r="AI82" i="32" s="1"/>
  <c r="AK82" i="32"/>
  <c r="AJ83" i="32"/>
  <c r="AI83" i="32" s="1"/>
  <c r="AK83" i="32"/>
  <c r="AJ84" i="32"/>
  <c r="AI84" i="32" s="1"/>
  <c r="AK84" i="32"/>
  <c r="AJ85" i="32"/>
  <c r="AI85" i="32" s="1"/>
  <c r="AK85" i="32"/>
  <c r="AJ86" i="32"/>
  <c r="AI86" i="32" s="1"/>
  <c r="AK86" i="32"/>
  <c r="AJ87" i="32"/>
  <c r="AI87" i="32" s="1"/>
  <c r="AK87" i="32"/>
  <c r="AJ88" i="32"/>
  <c r="AI88" i="32" s="1"/>
  <c r="AK88" i="32"/>
  <c r="AJ89" i="32"/>
  <c r="AI89" i="32" s="1"/>
  <c r="AK89" i="32"/>
  <c r="AJ90" i="32"/>
  <c r="AI90" i="32" s="1"/>
  <c r="AK90" i="32"/>
  <c r="AJ91" i="32"/>
  <c r="AI91" i="32" s="1"/>
  <c r="AK91" i="32"/>
  <c r="AJ92" i="32"/>
  <c r="AI92" i="32" s="1"/>
  <c r="AK92" i="32"/>
  <c r="AJ93" i="32"/>
  <c r="AI93" i="32" s="1"/>
  <c r="AK93" i="32"/>
  <c r="AJ94" i="32"/>
  <c r="AI94" i="32" s="1"/>
  <c r="AK94" i="32"/>
  <c r="AJ95" i="32"/>
  <c r="AI95" i="32" s="1"/>
  <c r="AK95" i="32"/>
  <c r="AJ96" i="32"/>
  <c r="AI96" i="32" s="1"/>
  <c r="AK96" i="32"/>
  <c r="AJ97" i="32"/>
  <c r="AI97" i="32" s="1"/>
  <c r="AK97" i="32"/>
  <c r="AJ98" i="32"/>
  <c r="AI98" i="32" s="1"/>
  <c r="AK98" i="32"/>
  <c r="AJ99" i="32"/>
  <c r="AI99" i="32" s="1"/>
  <c r="AK99" i="32"/>
  <c r="AJ100" i="32"/>
  <c r="AI100" i="32" s="1"/>
  <c r="AK100" i="32"/>
  <c r="AJ101" i="32"/>
  <c r="AI101" i="32" s="1"/>
  <c r="AK101" i="32"/>
  <c r="AJ102" i="32"/>
  <c r="AI102" i="32" s="1"/>
  <c r="AK102" i="32"/>
  <c r="AJ103" i="32"/>
  <c r="AI103" i="32" s="1"/>
  <c r="AK103" i="32"/>
  <c r="AJ104" i="32"/>
  <c r="AI104" i="32" s="1"/>
  <c r="AK104" i="32"/>
  <c r="AJ105" i="32"/>
  <c r="AI105" i="32" s="1"/>
  <c r="AK105" i="32"/>
  <c r="AJ106" i="32"/>
  <c r="AI106" i="32" s="1"/>
  <c r="AK106" i="32"/>
  <c r="AJ107" i="32"/>
  <c r="AI107" i="32" s="1"/>
  <c r="AK107" i="32"/>
  <c r="AJ108" i="32"/>
  <c r="AI108" i="32" s="1"/>
  <c r="AK108" i="32"/>
  <c r="AJ109" i="32"/>
  <c r="AI109" i="32" s="1"/>
  <c r="AK109" i="32"/>
  <c r="AJ111" i="32"/>
  <c r="AP111" i="32" s="1"/>
  <c r="AK111" i="32"/>
  <c r="AQ111" i="32" s="1"/>
  <c r="AQ110" i="32" s="1"/>
  <c r="AJ112" i="32"/>
  <c r="AP112" i="32" s="1"/>
  <c r="AM112" i="32" s="1"/>
  <c r="AK112" i="32"/>
  <c r="AQ112" i="32" s="1"/>
  <c r="AJ113" i="32"/>
  <c r="AK113" i="32"/>
  <c r="AQ113" i="32" s="1"/>
  <c r="AJ114" i="32"/>
  <c r="AP114" i="32" s="1"/>
  <c r="AM114" i="32" s="1"/>
  <c r="AK114" i="32"/>
  <c r="AQ114" i="32" s="1"/>
  <c r="AJ115" i="32"/>
  <c r="AP115" i="32" s="1"/>
  <c r="AM115" i="32" s="1"/>
  <c r="AK115" i="32"/>
  <c r="AQ115" i="32" s="1"/>
  <c r="AJ116" i="32"/>
  <c r="AP116" i="32" s="1"/>
  <c r="AM116" i="32" s="1"/>
  <c r="AK116" i="32"/>
  <c r="AQ116" i="32" s="1"/>
  <c r="AJ117" i="32"/>
  <c r="AP117" i="32" s="1"/>
  <c r="AM117" i="32" s="1"/>
  <c r="AK117" i="32"/>
  <c r="AQ117" i="32" s="1"/>
  <c r="AJ118" i="32"/>
  <c r="AP118" i="32" s="1"/>
  <c r="AM118" i="32" s="1"/>
  <c r="AK118" i="32"/>
  <c r="AQ118" i="32" s="1"/>
  <c r="AJ119" i="32"/>
  <c r="AP119" i="32" s="1"/>
  <c r="AM119" i="32" s="1"/>
  <c r="AK119" i="32"/>
  <c r="AQ119" i="32" s="1"/>
  <c r="AJ120" i="32"/>
  <c r="AP120" i="32" s="1"/>
  <c r="AM120" i="32" s="1"/>
  <c r="AK120" i="32"/>
  <c r="AQ120" i="32" s="1"/>
  <c r="AJ121" i="32"/>
  <c r="AP121" i="32" s="1"/>
  <c r="AM121" i="32" s="1"/>
  <c r="AK121" i="32"/>
  <c r="AQ121" i="32" s="1"/>
  <c r="AJ122" i="32"/>
  <c r="AP122" i="32" s="1"/>
  <c r="AM122" i="32" s="1"/>
  <c r="AK122" i="32"/>
  <c r="AQ122" i="32" s="1"/>
  <c r="AJ123" i="32"/>
  <c r="AP123" i="32" s="1"/>
  <c r="AM123" i="32" s="1"/>
  <c r="AK123" i="32"/>
  <c r="AJ124" i="32"/>
  <c r="AP124" i="32" s="1"/>
  <c r="AM124" i="32" s="1"/>
  <c r="AK124" i="32"/>
  <c r="AQ124" i="32" s="1"/>
  <c r="AJ125" i="32"/>
  <c r="AP125" i="32" s="1"/>
  <c r="AM125" i="32" s="1"/>
  <c r="AK125" i="32"/>
  <c r="AQ125" i="32" s="1"/>
  <c r="AJ126" i="32"/>
  <c r="AK126" i="32"/>
  <c r="AQ126" i="32" s="1"/>
  <c r="AJ127" i="32"/>
  <c r="AP127" i="32" s="1"/>
  <c r="AM127" i="32" s="1"/>
  <c r="AK127" i="32"/>
  <c r="AQ127" i="32" s="1"/>
  <c r="AJ128" i="32"/>
  <c r="AK128" i="32"/>
  <c r="AQ128" i="32" s="1"/>
  <c r="AJ129" i="32"/>
  <c r="AK129" i="32"/>
  <c r="AQ129" i="32" s="1"/>
  <c r="AJ130" i="32"/>
  <c r="AP130" i="32" s="1"/>
  <c r="AM130" i="32" s="1"/>
  <c r="AK130" i="32"/>
  <c r="AQ130" i="32" s="1"/>
  <c r="AJ131" i="32"/>
  <c r="AP131" i="32" s="1"/>
  <c r="AM131" i="32" s="1"/>
  <c r="AK131" i="32"/>
  <c r="AQ131" i="32" s="1"/>
  <c r="AJ132" i="32"/>
  <c r="AP132" i="32" s="1"/>
  <c r="AM132" i="32" s="1"/>
  <c r="AK132" i="32"/>
  <c r="AQ132" i="32" s="1"/>
  <c r="AJ133" i="32"/>
  <c r="AP133" i="32" s="1"/>
  <c r="AM133" i="32" s="1"/>
  <c r="AK133" i="32"/>
  <c r="AQ133" i="32" s="1"/>
  <c r="AJ134" i="32"/>
  <c r="AP134" i="32" s="1"/>
  <c r="AM134" i="32" s="1"/>
  <c r="AK134" i="32"/>
  <c r="AQ134" i="32" s="1"/>
  <c r="AJ135" i="32"/>
  <c r="AP135" i="32" s="1"/>
  <c r="AM135" i="32" s="1"/>
  <c r="AK135" i="32"/>
  <c r="AQ135" i="32" s="1"/>
  <c r="AJ136" i="32"/>
  <c r="AP136" i="32" s="1"/>
  <c r="AM136" i="32" s="1"/>
  <c r="AK136" i="32"/>
  <c r="AQ136" i="32" s="1"/>
  <c r="AJ137" i="32"/>
  <c r="AK137" i="32"/>
  <c r="AQ137" i="32" s="1"/>
  <c r="AJ138" i="32"/>
  <c r="AK138" i="32"/>
  <c r="AQ138" i="32" s="1"/>
  <c r="AJ139" i="32"/>
  <c r="AP139" i="32" s="1"/>
  <c r="AM139" i="32" s="1"/>
  <c r="AK139" i="32"/>
  <c r="AQ139" i="32" s="1"/>
  <c r="AJ140" i="32"/>
  <c r="AP140" i="32" s="1"/>
  <c r="AM140" i="32" s="1"/>
  <c r="AK140" i="32"/>
  <c r="AQ140" i="32" s="1"/>
  <c r="AJ141" i="32"/>
  <c r="AP141" i="32" s="1"/>
  <c r="AM141" i="32" s="1"/>
  <c r="AK141" i="32"/>
  <c r="AQ141" i="32" s="1"/>
  <c r="AJ142" i="32"/>
  <c r="AP142" i="32" s="1"/>
  <c r="AM142" i="32" s="1"/>
  <c r="AK142" i="32"/>
  <c r="AJ143" i="32"/>
  <c r="AP143" i="32" s="1"/>
  <c r="AM143" i="32" s="1"/>
  <c r="AK143" i="32"/>
  <c r="AQ143" i="32" s="1"/>
  <c r="AJ145" i="32"/>
  <c r="AK145" i="32"/>
  <c r="AJ146" i="32"/>
  <c r="AK146" i="32"/>
  <c r="AJ147" i="32"/>
  <c r="AK147" i="32"/>
  <c r="AJ148" i="32"/>
  <c r="AK148" i="32"/>
  <c r="AJ149" i="32"/>
  <c r="AK149" i="32"/>
  <c r="AJ150" i="32"/>
  <c r="AK150" i="32"/>
  <c r="AJ151" i="32"/>
  <c r="AK151" i="32"/>
  <c r="AJ152" i="32"/>
  <c r="AK152" i="32"/>
  <c r="AJ153" i="32"/>
  <c r="AK153" i="32"/>
  <c r="AJ154" i="32"/>
  <c r="AK154" i="32"/>
  <c r="AJ155" i="32"/>
  <c r="AK155" i="32"/>
  <c r="AJ156" i="32"/>
  <c r="AK156" i="32"/>
  <c r="AJ157" i="32"/>
  <c r="AK157" i="32"/>
  <c r="AJ158" i="32"/>
  <c r="AK158" i="32"/>
  <c r="AJ159" i="32"/>
  <c r="AK159" i="32"/>
  <c r="AJ160" i="32"/>
  <c r="AK160" i="32"/>
  <c r="AJ161" i="32"/>
  <c r="AK161" i="32"/>
  <c r="AJ162" i="32"/>
  <c r="AK162" i="32"/>
  <c r="AJ163" i="32"/>
  <c r="AK163" i="32"/>
  <c r="V163" i="32"/>
  <c r="U163" i="32" s="1"/>
  <c r="V162" i="32"/>
  <c r="U162" i="32" s="1"/>
  <c r="V161" i="32"/>
  <c r="U161" i="32" s="1"/>
  <c r="V160" i="32"/>
  <c r="U160" i="32" s="1"/>
  <c r="V159" i="32"/>
  <c r="U159" i="32" s="1"/>
  <c r="V158" i="32"/>
  <c r="U158" i="32" s="1"/>
  <c r="V157" i="32"/>
  <c r="U157" i="32" s="1"/>
  <c r="V156" i="32"/>
  <c r="U156" i="32" s="1"/>
  <c r="V155" i="32"/>
  <c r="U155" i="32" s="1"/>
  <c r="V154" i="32"/>
  <c r="U154" i="32" s="1"/>
  <c r="V153" i="32"/>
  <c r="U153" i="32" s="1"/>
  <c r="V152" i="32"/>
  <c r="U152" i="32" s="1"/>
  <c r="V151" i="32"/>
  <c r="U151" i="32" s="1"/>
  <c r="V150" i="32"/>
  <c r="U150" i="32" s="1"/>
  <c r="V149" i="32"/>
  <c r="U149" i="32" s="1"/>
  <c r="V148" i="32"/>
  <c r="U148" i="32" s="1"/>
  <c r="V147" i="32"/>
  <c r="U147" i="32" s="1"/>
  <c r="V146" i="32"/>
  <c r="U146" i="32" s="1"/>
  <c r="V145" i="32"/>
  <c r="U145" i="32" s="1"/>
  <c r="BA144" i="32"/>
  <c r="AZ144" i="32"/>
  <c r="AY144" i="32"/>
  <c r="AX144" i="32"/>
  <c r="AW144" i="32"/>
  <c r="AV144" i="32"/>
  <c r="AU144" i="32"/>
  <c r="AT144" i="32"/>
  <c r="AS144" i="32"/>
  <c r="AR144" i="32"/>
  <c r="AQ144" i="32"/>
  <c r="AP144" i="32"/>
  <c r="AO144" i="32"/>
  <c r="AN144" i="32"/>
  <c r="AM144" i="32"/>
  <c r="AL144" i="32"/>
  <c r="AI144" i="32"/>
  <c r="AH144" i="32"/>
  <c r="AG144" i="32"/>
  <c r="AF144" i="32"/>
  <c r="AE144" i="32"/>
  <c r="AD144" i="32"/>
  <c r="AC144" i="32"/>
  <c r="AB144" i="32"/>
  <c r="AA144" i="32"/>
  <c r="Z144" i="32"/>
  <c r="Y144" i="32"/>
  <c r="X144" i="32"/>
  <c r="W144" i="32"/>
  <c r="T144" i="32"/>
  <c r="S144" i="32"/>
  <c r="R144" i="32"/>
  <c r="Q144" i="32"/>
  <c r="P144" i="32"/>
  <c r="O144" i="32"/>
  <c r="N144" i="32"/>
  <c r="M144" i="32"/>
  <c r="L144" i="32"/>
  <c r="K144" i="32"/>
  <c r="J144" i="32"/>
  <c r="I144" i="32"/>
  <c r="H144" i="32"/>
  <c r="G144" i="32"/>
  <c r="F144" i="32"/>
  <c r="E144" i="32"/>
  <c r="D144" i="32"/>
  <c r="C144" i="32"/>
  <c r="AV143" i="32"/>
  <c r="AE143" i="32"/>
  <c r="V143" i="32"/>
  <c r="R143" i="32"/>
  <c r="I143" i="32"/>
  <c r="E143" i="32"/>
  <c r="AV142" i="32"/>
  <c r="AE142" i="32"/>
  <c r="V142" i="32"/>
  <c r="R142" i="32"/>
  <c r="I142" i="32"/>
  <c r="E142" i="32"/>
  <c r="AV141" i="32"/>
  <c r="AE141" i="32"/>
  <c r="V141" i="32"/>
  <c r="R141" i="32"/>
  <c r="I141" i="32"/>
  <c r="H141" i="32" s="1"/>
  <c r="E141" i="32"/>
  <c r="AV140" i="32"/>
  <c r="AE140" i="32"/>
  <c r="V140" i="32"/>
  <c r="R140" i="32"/>
  <c r="I140" i="32"/>
  <c r="E140" i="32"/>
  <c r="AV139" i="32"/>
  <c r="AE139" i="32"/>
  <c r="V139" i="32"/>
  <c r="R139" i="32"/>
  <c r="I139" i="32"/>
  <c r="E139" i="32"/>
  <c r="AV138" i="32"/>
  <c r="AE138" i="32"/>
  <c r="V138" i="32"/>
  <c r="R138" i="32"/>
  <c r="I138" i="32"/>
  <c r="E138" i="32"/>
  <c r="AV137" i="32"/>
  <c r="AE137" i="32"/>
  <c r="V137" i="32"/>
  <c r="U137" i="32" s="1"/>
  <c r="R137" i="32"/>
  <c r="I137" i="32"/>
  <c r="E137" i="32"/>
  <c r="AV136" i="32"/>
  <c r="AE136" i="32"/>
  <c r="V136" i="32"/>
  <c r="U136" i="32" s="1"/>
  <c r="R136" i="32"/>
  <c r="I136" i="32"/>
  <c r="E136" i="32"/>
  <c r="AV135" i="32"/>
  <c r="AE135" i="32"/>
  <c r="V135" i="32"/>
  <c r="R135" i="32"/>
  <c r="I135" i="32"/>
  <c r="E135" i="32"/>
  <c r="AV134" i="32"/>
  <c r="AE134" i="32"/>
  <c r="V134" i="32"/>
  <c r="R134" i="32"/>
  <c r="I134" i="32"/>
  <c r="E134" i="32"/>
  <c r="AV133" i="32"/>
  <c r="AE133" i="32"/>
  <c r="V133" i="32"/>
  <c r="R133" i="32"/>
  <c r="I133" i="32"/>
  <c r="H133" i="32" s="1"/>
  <c r="E133" i="32"/>
  <c r="AV132" i="32"/>
  <c r="AE132" i="32"/>
  <c r="V132" i="32"/>
  <c r="R132" i="32"/>
  <c r="I132" i="32"/>
  <c r="E132" i="32"/>
  <c r="AV131" i="32"/>
  <c r="AE131" i="32"/>
  <c r="V131" i="32"/>
  <c r="R131" i="32"/>
  <c r="I131" i="32"/>
  <c r="H131" i="32" s="1"/>
  <c r="E131" i="32"/>
  <c r="AV130" i="32"/>
  <c r="AE130" i="32"/>
  <c r="V130" i="32"/>
  <c r="R130" i="32"/>
  <c r="I130" i="32"/>
  <c r="E130" i="32"/>
  <c r="AV129" i="32"/>
  <c r="AE129" i="32"/>
  <c r="V129" i="32"/>
  <c r="R129" i="32"/>
  <c r="I129" i="32"/>
  <c r="E129" i="32"/>
  <c r="AV128" i="32"/>
  <c r="AE128" i="32"/>
  <c r="V128" i="32"/>
  <c r="R128" i="32"/>
  <c r="I128" i="32"/>
  <c r="E128" i="32"/>
  <c r="AV127" i="32"/>
  <c r="AE127" i="32"/>
  <c r="V127" i="32"/>
  <c r="R127" i="32"/>
  <c r="I127" i="32"/>
  <c r="H127" i="32" s="1"/>
  <c r="E127" i="32"/>
  <c r="AV126" i="32"/>
  <c r="AE126" i="32"/>
  <c r="V126" i="32"/>
  <c r="R126" i="32"/>
  <c r="I126" i="32"/>
  <c r="E126" i="32"/>
  <c r="AV125" i="32"/>
  <c r="AE125" i="32"/>
  <c r="V125" i="32"/>
  <c r="R125" i="32"/>
  <c r="I125" i="32"/>
  <c r="H125" i="32" s="1"/>
  <c r="E125" i="32"/>
  <c r="AV124" i="32"/>
  <c r="AE124" i="32"/>
  <c r="V124" i="32"/>
  <c r="R124" i="32"/>
  <c r="I124" i="32"/>
  <c r="E124" i="32"/>
  <c r="AV123" i="32"/>
  <c r="AE123" i="32"/>
  <c r="V123" i="32"/>
  <c r="R123" i="32"/>
  <c r="I123" i="32"/>
  <c r="H123" i="32" s="1"/>
  <c r="E123" i="32"/>
  <c r="AV122" i="32"/>
  <c r="AE122" i="32"/>
  <c r="V122" i="32"/>
  <c r="R122" i="32"/>
  <c r="I122" i="32"/>
  <c r="E122" i="32"/>
  <c r="AV121" i="32"/>
  <c r="AE121" i="32"/>
  <c r="V121" i="32"/>
  <c r="R121" i="32"/>
  <c r="I121" i="32"/>
  <c r="H121" i="32" s="1"/>
  <c r="E121" i="32"/>
  <c r="AV120" i="32"/>
  <c r="AE120" i="32"/>
  <c r="V120" i="32"/>
  <c r="R120" i="32"/>
  <c r="I120" i="32"/>
  <c r="E120" i="32"/>
  <c r="AV119" i="32"/>
  <c r="AE119" i="32"/>
  <c r="V119" i="32"/>
  <c r="R119" i="32"/>
  <c r="I119" i="32"/>
  <c r="E119" i="32"/>
  <c r="AV118" i="32"/>
  <c r="AE118" i="32"/>
  <c r="V118" i="32"/>
  <c r="R118" i="32"/>
  <c r="I118" i="32"/>
  <c r="E118" i="32"/>
  <c r="AV117" i="32"/>
  <c r="AE117" i="32"/>
  <c r="V117" i="32"/>
  <c r="R117" i="32"/>
  <c r="I117" i="32"/>
  <c r="H117" i="32" s="1"/>
  <c r="E117" i="32"/>
  <c r="AV116" i="32"/>
  <c r="AE116" i="32"/>
  <c r="V116" i="32"/>
  <c r="R116" i="32"/>
  <c r="I116" i="32"/>
  <c r="H116" i="32" s="1"/>
  <c r="E116" i="32"/>
  <c r="AV115" i="32"/>
  <c r="AE115" i="32"/>
  <c r="V115" i="32"/>
  <c r="R115" i="32"/>
  <c r="I115" i="32"/>
  <c r="H115" i="32" s="1"/>
  <c r="E115" i="32"/>
  <c r="AV114" i="32"/>
  <c r="AE114" i="32"/>
  <c r="V114" i="32"/>
  <c r="R114" i="32"/>
  <c r="I114" i="32"/>
  <c r="E114" i="32"/>
  <c r="AV113" i="32"/>
  <c r="AE113" i="32"/>
  <c r="V113" i="32"/>
  <c r="R113" i="32"/>
  <c r="I113" i="32"/>
  <c r="E113" i="32"/>
  <c r="AV112" i="32"/>
  <c r="AE112" i="32"/>
  <c r="V112" i="32"/>
  <c r="R112" i="32"/>
  <c r="I112" i="32"/>
  <c r="E112" i="32"/>
  <c r="AV111" i="32"/>
  <c r="AE111" i="32"/>
  <c r="V111" i="32"/>
  <c r="R111" i="32"/>
  <c r="I111" i="32"/>
  <c r="H111" i="32" s="1"/>
  <c r="E111" i="32"/>
  <c r="AX110" i="32"/>
  <c r="AW110" i="32"/>
  <c r="AU110" i="32"/>
  <c r="AT110" i="32"/>
  <c r="AS110" i="32"/>
  <c r="AR110" i="32"/>
  <c r="AO110" i="32"/>
  <c r="AN110" i="32"/>
  <c r="AH110" i="32"/>
  <c r="AG110" i="32"/>
  <c r="AF110" i="32"/>
  <c r="AD110" i="32"/>
  <c r="AC110" i="32"/>
  <c r="AB110" i="32"/>
  <c r="AA110" i="32"/>
  <c r="Z110" i="32"/>
  <c r="Y110" i="32"/>
  <c r="X110" i="32"/>
  <c r="W110" i="32"/>
  <c r="T110" i="32"/>
  <c r="S110" i="32"/>
  <c r="Q110" i="32"/>
  <c r="P110" i="32"/>
  <c r="O110" i="32"/>
  <c r="N110" i="32"/>
  <c r="M110" i="32"/>
  <c r="L110" i="32"/>
  <c r="K110" i="32"/>
  <c r="J110" i="32"/>
  <c r="G110" i="32"/>
  <c r="F110" i="32"/>
  <c r="D110" i="32"/>
  <c r="C110" i="32"/>
  <c r="AV109" i="32"/>
  <c r="AM109" i="32"/>
  <c r="AE109" i="32"/>
  <c r="V109" i="32"/>
  <c r="R109" i="32"/>
  <c r="I109" i="32"/>
  <c r="E109" i="32"/>
  <c r="AV108" i="32"/>
  <c r="AM108" i="32"/>
  <c r="AE108" i="32"/>
  <c r="V108" i="32"/>
  <c r="R108" i="32"/>
  <c r="I108" i="32"/>
  <c r="E108" i="32"/>
  <c r="AV107" i="32"/>
  <c r="AM107" i="32"/>
  <c r="AE107" i="32"/>
  <c r="V107" i="32"/>
  <c r="R107" i="32"/>
  <c r="I107" i="32"/>
  <c r="E107" i="32"/>
  <c r="AV106" i="32"/>
  <c r="AM106" i="32"/>
  <c r="AE106" i="32"/>
  <c r="V106" i="32"/>
  <c r="R106" i="32"/>
  <c r="I106" i="32"/>
  <c r="E106" i="32"/>
  <c r="AV105" i="32"/>
  <c r="AM105" i="32"/>
  <c r="AE105" i="32"/>
  <c r="V105" i="32"/>
  <c r="R105" i="32"/>
  <c r="I105" i="32"/>
  <c r="H105" i="32" s="1"/>
  <c r="E105" i="32"/>
  <c r="AV104" i="32"/>
  <c r="AM104" i="32"/>
  <c r="AE104" i="32"/>
  <c r="V104" i="32"/>
  <c r="R104" i="32"/>
  <c r="I104" i="32"/>
  <c r="E104" i="32"/>
  <c r="AV103" i="32"/>
  <c r="AM103" i="32"/>
  <c r="AE103" i="32"/>
  <c r="V103" i="32"/>
  <c r="R103" i="32"/>
  <c r="I103" i="32"/>
  <c r="E103" i="32"/>
  <c r="AV102" i="32"/>
  <c r="AM102" i="32"/>
  <c r="AE102" i="32"/>
  <c r="V102" i="32"/>
  <c r="R102" i="32"/>
  <c r="I102" i="32"/>
  <c r="E102" i="32"/>
  <c r="AV101" i="32"/>
  <c r="AM101" i="32"/>
  <c r="AE101" i="32"/>
  <c r="V101" i="32"/>
  <c r="R101" i="32"/>
  <c r="I101" i="32"/>
  <c r="H101" i="32" s="1"/>
  <c r="E101" i="32"/>
  <c r="AV100" i="32"/>
  <c r="AM100" i="32"/>
  <c r="AE100" i="32"/>
  <c r="V100" i="32"/>
  <c r="R100" i="32"/>
  <c r="I100" i="32"/>
  <c r="E100" i="32"/>
  <c r="AV99" i="32"/>
  <c r="AM99" i="32"/>
  <c r="AE99" i="32"/>
  <c r="V99" i="32"/>
  <c r="U99" i="32" s="1"/>
  <c r="R99" i="32"/>
  <c r="I99" i="32"/>
  <c r="E99" i="32"/>
  <c r="AV98" i="32"/>
  <c r="AM98" i="32"/>
  <c r="AE98" i="32"/>
  <c r="V98" i="32"/>
  <c r="R98" i="32"/>
  <c r="I98" i="32"/>
  <c r="E98" i="32"/>
  <c r="AV97" i="32"/>
  <c r="AM97" i="32"/>
  <c r="AE97" i="32"/>
  <c r="V97" i="32"/>
  <c r="R97" i="32"/>
  <c r="I97" i="32"/>
  <c r="E97" i="32"/>
  <c r="AV96" i="32"/>
  <c r="AM96" i="32"/>
  <c r="AE96" i="32"/>
  <c r="V96" i="32"/>
  <c r="R96" i="32"/>
  <c r="I96" i="32"/>
  <c r="E96" i="32"/>
  <c r="AV95" i="32"/>
  <c r="AM95" i="32"/>
  <c r="AE95" i="32"/>
  <c r="V95" i="32"/>
  <c r="R95" i="32"/>
  <c r="I95" i="32"/>
  <c r="E95" i="32"/>
  <c r="AV94" i="32"/>
  <c r="AM94" i="32"/>
  <c r="AE94" i="32"/>
  <c r="V94" i="32"/>
  <c r="R94" i="32"/>
  <c r="I94" i="32"/>
  <c r="E94" i="32"/>
  <c r="AV93" i="32"/>
  <c r="AM93" i="32"/>
  <c r="AE93" i="32"/>
  <c r="V93" i="32"/>
  <c r="R93" i="32"/>
  <c r="I93" i="32"/>
  <c r="H93" i="32" s="1"/>
  <c r="E93" i="32"/>
  <c r="AV92" i="32"/>
  <c r="AM92" i="32"/>
  <c r="AE92" i="32"/>
  <c r="V92" i="32"/>
  <c r="R92" i="32"/>
  <c r="I92" i="32"/>
  <c r="E92" i="32"/>
  <c r="AV91" i="32"/>
  <c r="AM91" i="32"/>
  <c r="AE91" i="32"/>
  <c r="V91" i="32"/>
  <c r="R91" i="32"/>
  <c r="I91" i="32"/>
  <c r="E91" i="32"/>
  <c r="AV90" i="32"/>
  <c r="AM90" i="32"/>
  <c r="AE90" i="32"/>
  <c r="V90" i="32"/>
  <c r="R90" i="32"/>
  <c r="I90" i="32"/>
  <c r="E90" i="32"/>
  <c r="AV89" i="32"/>
  <c r="AM89" i="32"/>
  <c r="AE89" i="32"/>
  <c r="V89" i="32"/>
  <c r="R89" i="32"/>
  <c r="I89" i="32"/>
  <c r="E89" i="32"/>
  <c r="AV88" i="32"/>
  <c r="AM88" i="32"/>
  <c r="AE88" i="32"/>
  <c r="V88" i="32"/>
  <c r="R88" i="32"/>
  <c r="I88" i="32"/>
  <c r="E88" i="32"/>
  <c r="AV87" i="32"/>
  <c r="AM87" i="32"/>
  <c r="AE87" i="32"/>
  <c r="V87" i="32"/>
  <c r="R87" i="32"/>
  <c r="I87" i="32"/>
  <c r="E87" i="32"/>
  <c r="AV86" i="32"/>
  <c r="AM86" i="32"/>
  <c r="AE86" i="32"/>
  <c r="V86" i="32"/>
  <c r="R86" i="32"/>
  <c r="I86" i="32"/>
  <c r="E86" i="32"/>
  <c r="AV85" i="32"/>
  <c r="AM85" i="32"/>
  <c r="AL85" i="32" s="1"/>
  <c r="AE85" i="32"/>
  <c r="V85" i="32"/>
  <c r="R85" i="32"/>
  <c r="I85" i="32"/>
  <c r="E85" i="32"/>
  <c r="AV84" i="32"/>
  <c r="AM84" i="32"/>
  <c r="AE84" i="32"/>
  <c r="V84" i="32"/>
  <c r="R84" i="32"/>
  <c r="I84" i="32"/>
  <c r="E84" i="32"/>
  <c r="AV83" i="32"/>
  <c r="AM83" i="32"/>
  <c r="AE83" i="32"/>
  <c r="V83" i="32"/>
  <c r="R83" i="32"/>
  <c r="I83" i="32"/>
  <c r="E83" i="32"/>
  <c r="AV82" i="32"/>
  <c r="AM82" i="32"/>
  <c r="AE82" i="32"/>
  <c r="V82" i="32"/>
  <c r="R82" i="32"/>
  <c r="I82" i="32"/>
  <c r="E82" i="32"/>
  <c r="AV81" i="32"/>
  <c r="AM81" i="32"/>
  <c r="AE81" i="32"/>
  <c r="V81" i="32"/>
  <c r="R81" i="32"/>
  <c r="I81" i="32"/>
  <c r="H81" i="32" s="1"/>
  <c r="E81" i="32"/>
  <c r="AX80" i="32"/>
  <c r="AW80" i="32"/>
  <c r="AU80" i="32"/>
  <c r="AT80" i="32"/>
  <c r="AS80" i="32"/>
  <c r="AR80" i="32"/>
  <c r="AQ80" i="32"/>
  <c r="AP80" i="32"/>
  <c r="AO80" i="32"/>
  <c r="AN80" i="32"/>
  <c r="AH80" i="32"/>
  <c r="AG80" i="32"/>
  <c r="AF80" i="32"/>
  <c r="AC80" i="32"/>
  <c r="AB80" i="32"/>
  <c r="AA80" i="32"/>
  <c r="Z80" i="32"/>
  <c r="Y80" i="32"/>
  <c r="X80" i="32"/>
  <c r="W80" i="32"/>
  <c r="T80" i="32"/>
  <c r="S80" i="32"/>
  <c r="Q80" i="32"/>
  <c r="P80" i="32"/>
  <c r="O80" i="32"/>
  <c r="N80" i="32"/>
  <c r="M80" i="32"/>
  <c r="L80" i="32"/>
  <c r="K80" i="32"/>
  <c r="J80" i="32"/>
  <c r="G80" i="32"/>
  <c r="F80" i="32"/>
  <c r="D80" i="32"/>
  <c r="C80" i="32"/>
  <c r="AV79" i="32"/>
  <c r="AM79" i="32"/>
  <c r="AE79" i="32"/>
  <c r="V79" i="32"/>
  <c r="R79" i="32"/>
  <c r="I79" i="32"/>
  <c r="E79" i="32"/>
  <c r="AV78" i="32"/>
  <c r="AM78" i="32"/>
  <c r="AE78" i="32"/>
  <c r="V78" i="32"/>
  <c r="R78" i="32"/>
  <c r="I78" i="32"/>
  <c r="H78" i="32" s="1"/>
  <c r="E78" i="32"/>
  <c r="AZ77" i="32"/>
  <c r="AV77" i="32"/>
  <c r="AM77" i="32"/>
  <c r="AE77" i="32"/>
  <c r="V77" i="32"/>
  <c r="R77" i="32"/>
  <c r="I77" i="32"/>
  <c r="E77" i="32"/>
  <c r="AV76" i="32"/>
  <c r="AM76" i="32"/>
  <c r="AE76" i="32"/>
  <c r="V76" i="32"/>
  <c r="R76" i="32"/>
  <c r="I76" i="32"/>
  <c r="E76" i="32"/>
  <c r="AV75" i="32"/>
  <c r="AM75" i="32"/>
  <c r="AE75" i="32"/>
  <c r="V75" i="32"/>
  <c r="R75" i="32"/>
  <c r="I75" i="32"/>
  <c r="E75" i="32"/>
  <c r="AV74" i="32"/>
  <c r="AM74" i="32"/>
  <c r="AE74" i="32"/>
  <c r="V74" i="32"/>
  <c r="R74" i="32"/>
  <c r="I74" i="32"/>
  <c r="E74" i="32"/>
  <c r="AV73" i="32"/>
  <c r="AM73" i="32"/>
  <c r="AE73" i="32"/>
  <c r="V73" i="32"/>
  <c r="R73" i="32"/>
  <c r="I73" i="32"/>
  <c r="H73" i="32" s="1"/>
  <c r="E73" i="32"/>
  <c r="AV72" i="32"/>
  <c r="AM72" i="32"/>
  <c r="AE72" i="32"/>
  <c r="V72" i="32"/>
  <c r="R72" i="32"/>
  <c r="I72" i="32"/>
  <c r="E72" i="32"/>
  <c r="AV71" i="32"/>
  <c r="AM71" i="32"/>
  <c r="AE71" i="32"/>
  <c r="V71" i="32"/>
  <c r="U71" i="32" s="1"/>
  <c r="R71" i="32"/>
  <c r="I71" i="32"/>
  <c r="E71" i="32"/>
  <c r="AV70" i="32"/>
  <c r="AM70" i="32"/>
  <c r="AE70" i="32"/>
  <c r="V70" i="32"/>
  <c r="R70" i="32"/>
  <c r="I70" i="32"/>
  <c r="E70" i="32"/>
  <c r="AV69" i="32"/>
  <c r="AM69" i="32"/>
  <c r="AL69" i="32" s="1"/>
  <c r="AE69" i="32"/>
  <c r="V69" i="32"/>
  <c r="R69" i="32"/>
  <c r="I69" i="32"/>
  <c r="H69" i="32" s="1"/>
  <c r="E69" i="32"/>
  <c r="AV68" i="32"/>
  <c r="AM68" i="32"/>
  <c r="AE68" i="32"/>
  <c r="V68" i="32"/>
  <c r="R68" i="32"/>
  <c r="I68" i="32"/>
  <c r="E68" i="32"/>
  <c r="AV67" i="32"/>
  <c r="AM67" i="32"/>
  <c r="AE67" i="32"/>
  <c r="V67" i="32"/>
  <c r="R67" i="32"/>
  <c r="I67" i="32"/>
  <c r="E67" i="32"/>
  <c r="AV66" i="32"/>
  <c r="AM66" i="32"/>
  <c r="V66" i="32"/>
  <c r="U66" i="32" s="1"/>
  <c r="R66" i="32"/>
  <c r="I66" i="32"/>
  <c r="AV65" i="32"/>
  <c r="AM65" i="32"/>
  <c r="AL65" i="32" s="1"/>
  <c r="AE65" i="32"/>
  <c r="V65" i="32"/>
  <c r="R65" i="32"/>
  <c r="I65" i="32"/>
  <c r="E65" i="32"/>
  <c r="AV64" i="32"/>
  <c r="AM64" i="32"/>
  <c r="AE64" i="32"/>
  <c r="V64" i="32"/>
  <c r="R64" i="32"/>
  <c r="I64" i="32"/>
  <c r="E64" i="32"/>
  <c r="AV63" i="32"/>
  <c r="AM63" i="32"/>
  <c r="AE63" i="32"/>
  <c r="V63" i="32"/>
  <c r="R63" i="32"/>
  <c r="I63" i="32"/>
  <c r="E63" i="32"/>
  <c r="AV62" i="32"/>
  <c r="AM62" i="32"/>
  <c r="AE62" i="32"/>
  <c r="V62" i="32"/>
  <c r="R62" i="32"/>
  <c r="I62" i="32"/>
  <c r="E62" i="32"/>
  <c r="AX61" i="32"/>
  <c r="AW61" i="32"/>
  <c r="AU61" i="32"/>
  <c r="AT61" i="32"/>
  <c r="AS61" i="32"/>
  <c r="AR61" i="32"/>
  <c r="AQ61" i="32"/>
  <c r="AP61" i="32"/>
  <c r="AO61" i="32"/>
  <c r="AN61" i="32"/>
  <c r="AH61" i="32"/>
  <c r="AG61" i="32"/>
  <c r="AF61" i="32"/>
  <c r="AD61" i="32"/>
  <c r="AC61" i="32"/>
  <c r="AB61" i="32"/>
  <c r="AA61" i="32"/>
  <c r="Z61" i="32"/>
  <c r="Y61" i="32"/>
  <c r="X61" i="32"/>
  <c r="W61" i="32"/>
  <c r="T61" i="32"/>
  <c r="S61" i="32"/>
  <c r="Q61" i="32"/>
  <c r="P61" i="32"/>
  <c r="O61" i="32"/>
  <c r="N61" i="32"/>
  <c r="M61" i="32"/>
  <c r="L61" i="32"/>
  <c r="K61" i="32"/>
  <c r="J61" i="32"/>
  <c r="G61" i="32"/>
  <c r="F61" i="32"/>
  <c r="D61" i="32"/>
  <c r="C61" i="32"/>
  <c r="AV60" i="32"/>
  <c r="AM60" i="32"/>
  <c r="AE60" i="32"/>
  <c r="V60" i="32"/>
  <c r="I60" i="32"/>
  <c r="H60" i="32" s="1"/>
  <c r="AV59" i="32"/>
  <c r="AM59" i="32"/>
  <c r="AE59" i="32"/>
  <c r="V59" i="32"/>
  <c r="R59" i="32"/>
  <c r="I59" i="32"/>
  <c r="E59" i="32"/>
  <c r="AV58" i="32"/>
  <c r="AM58" i="32"/>
  <c r="AE58" i="32"/>
  <c r="V58" i="32"/>
  <c r="I58" i="32"/>
  <c r="H58" i="32" s="1"/>
  <c r="AV57" i="32"/>
  <c r="AM57" i="32"/>
  <c r="AE57" i="32"/>
  <c r="V57" i="32"/>
  <c r="R57" i="32"/>
  <c r="I57" i="32"/>
  <c r="E57" i="32"/>
  <c r="AV56" i="32"/>
  <c r="AM56" i="32"/>
  <c r="AE56" i="32"/>
  <c r="V56" i="32"/>
  <c r="R56" i="32"/>
  <c r="I56" i="32"/>
  <c r="E56" i="32"/>
  <c r="AV55" i="32"/>
  <c r="AM55" i="32"/>
  <c r="AE55" i="32"/>
  <c r="V55" i="32"/>
  <c r="U55" i="32" s="1"/>
  <c r="AY55" i="32" s="1"/>
  <c r="I55" i="32"/>
  <c r="H55" i="32" s="1"/>
  <c r="AV54" i="32"/>
  <c r="AM54" i="32"/>
  <c r="AE54" i="32"/>
  <c r="V54" i="32"/>
  <c r="I54" i="32"/>
  <c r="H54" i="32" s="1"/>
  <c r="AV53" i="32"/>
  <c r="AM53" i="32"/>
  <c r="AE53" i="32"/>
  <c r="V53" i="32"/>
  <c r="I53" i="32"/>
  <c r="H53" i="32" s="1"/>
  <c r="AV52" i="32"/>
  <c r="AM52" i="32"/>
  <c r="AE52" i="32"/>
  <c r="V52" i="32"/>
  <c r="I52" i="32"/>
  <c r="H52" i="32" s="1"/>
  <c r="AV51" i="32"/>
  <c r="AM51" i="32"/>
  <c r="AE51" i="32"/>
  <c r="V51" i="32"/>
  <c r="I51" i="32"/>
  <c r="H51" i="32" s="1"/>
  <c r="AV50" i="32"/>
  <c r="AM50" i="32"/>
  <c r="AE50" i="32"/>
  <c r="V50" i="32"/>
  <c r="I50" i="32"/>
  <c r="H50" i="32" s="1"/>
  <c r="AV49" i="32"/>
  <c r="AM49" i="32"/>
  <c r="AE49" i="32"/>
  <c r="V49" i="32"/>
  <c r="R49" i="32"/>
  <c r="I49" i="32"/>
  <c r="E49" i="32"/>
  <c r="AV48" i="32"/>
  <c r="AM48" i="32"/>
  <c r="AE48" i="32"/>
  <c r="V48" i="32"/>
  <c r="I48" i="32"/>
  <c r="H48" i="32" s="1"/>
  <c r="AV47" i="32"/>
  <c r="AM47" i="32"/>
  <c r="AE47" i="32"/>
  <c r="V47" i="32"/>
  <c r="I47" i="32"/>
  <c r="H47" i="32" s="1"/>
  <c r="AV46" i="32"/>
  <c r="AM46" i="32"/>
  <c r="AE46" i="32"/>
  <c r="V46" i="32"/>
  <c r="R46" i="32"/>
  <c r="I46" i="32"/>
  <c r="E46" i="32"/>
  <c r="AV45" i="32"/>
  <c r="AM45" i="32"/>
  <c r="AE45" i="32"/>
  <c r="V45" i="32"/>
  <c r="I45" i="32"/>
  <c r="H45" i="32" s="1"/>
  <c r="AV44" i="32"/>
  <c r="AM44" i="32"/>
  <c r="AE44" i="32"/>
  <c r="V44" i="32"/>
  <c r="R44" i="32"/>
  <c r="I44" i="32"/>
  <c r="E44" i="32"/>
  <c r="AV43" i="32"/>
  <c r="AM43" i="32"/>
  <c r="AE43" i="32"/>
  <c r="V43" i="32"/>
  <c r="I43" i="32"/>
  <c r="H43" i="32" s="1"/>
  <c r="AV42" i="32"/>
  <c r="AM42" i="32"/>
  <c r="AE42" i="32"/>
  <c r="V42" i="32"/>
  <c r="I42" i="32"/>
  <c r="H42" i="32" s="1"/>
  <c r="AV41" i="32"/>
  <c r="AM41" i="32"/>
  <c r="AE41" i="32"/>
  <c r="V41" i="32"/>
  <c r="R41" i="32"/>
  <c r="I41" i="32"/>
  <c r="E41" i="32"/>
  <c r="AV40" i="32"/>
  <c r="AM40" i="32"/>
  <c r="AE40" i="32"/>
  <c r="V40" i="32"/>
  <c r="H40" i="32"/>
  <c r="AV39" i="32"/>
  <c r="AM39" i="32"/>
  <c r="AE39" i="32"/>
  <c r="V39" i="32"/>
  <c r="R39" i="32"/>
  <c r="I39" i="32"/>
  <c r="E39" i="32"/>
  <c r="AV38" i="32"/>
  <c r="AM38" i="32"/>
  <c r="AE38" i="32"/>
  <c r="V38" i="32"/>
  <c r="I38" i="32"/>
  <c r="H38" i="32" s="1"/>
  <c r="AV37" i="32"/>
  <c r="AM37" i="32"/>
  <c r="AE37" i="32"/>
  <c r="V37" i="32"/>
  <c r="R37" i="32"/>
  <c r="I37" i="32"/>
  <c r="AV36" i="32"/>
  <c r="AM36" i="32"/>
  <c r="AE36" i="32"/>
  <c r="V36" i="32"/>
  <c r="I36" i="32"/>
  <c r="H36" i="32" s="1"/>
  <c r="AV35" i="32"/>
  <c r="AM35" i="32"/>
  <c r="AE35" i="32"/>
  <c r="V35" i="32"/>
  <c r="R35" i="32"/>
  <c r="I35" i="32"/>
  <c r="E35" i="32"/>
  <c r="AX34" i="32"/>
  <c r="AW34" i="32"/>
  <c r="AU34" i="32"/>
  <c r="AT34" i="32"/>
  <c r="AS34" i="32"/>
  <c r="AR34" i="32"/>
  <c r="AQ34" i="32"/>
  <c r="AP34" i="32"/>
  <c r="AO34" i="32"/>
  <c r="AN34" i="32"/>
  <c r="AH34" i="32"/>
  <c r="AG34" i="32"/>
  <c r="AF34" i="32"/>
  <c r="AD34" i="32"/>
  <c r="AC34" i="32"/>
  <c r="AB34" i="32"/>
  <c r="AA34" i="32"/>
  <c r="Z34" i="32"/>
  <c r="Y34" i="32"/>
  <c r="X34" i="32"/>
  <c r="W34" i="32"/>
  <c r="T34" i="32"/>
  <c r="S34" i="32"/>
  <c r="Q34" i="32"/>
  <c r="P34" i="32"/>
  <c r="O34" i="32"/>
  <c r="N34" i="32"/>
  <c r="M34" i="32"/>
  <c r="L34" i="32"/>
  <c r="K34" i="32"/>
  <c r="J34" i="32"/>
  <c r="G34" i="32"/>
  <c r="F34" i="32"/>
  <c r="D34" i="32"/>
  <c r="C34" i="32"/>
  <c r="AV33" i="32"/>
  <c r="AM33" i="32"/>
  <c r="V33" i="32"/>
  <c r="U33" i="32" s="1"/>
  <c r="BA33" i="32" s="1"/>
  <c r="I33" i="32"/>
  <c r="H33" i="32" s="1"/>
  <c r="AV32" i="32"/>
  <c r="AM32" i="32"/>
  <c r="V32" i="32"/>
  <c r="U32" i="32" s="1"/>
  <c r="BA32" i="32" s="1"/>
  <c r="I32" i="32"/>
  <c r="H32" i="32" s="1"/>
  <c r="AZ32" i="32" s="1"/>
  <c r="AV31" i="32"/>
  <c r="AM31" i="32"/>
  <c r="V31" i="32"/>
  <c r="U31" i="32" s="1"/>
  <c r="BA31" i="32" s="1"/>
  <c r="I31" i="32"/>
  <c r="H31" i="32" s="1"/>
  <c r="AZ31" i="32" s="1"/>
  <c r="AV30" i="32"/>
  <c r="AM30" i="32"/>
  <c r="V30" i="32"/>
  <c r="U30" i="32" s="1"/>
  <c r="BA30" i="32" s="1"/>
  <c r="I30" i="32"/>
  <c r="H30" i="32" s="1"/>
  <c r="AV29" i="32"/>
  <c r="AM29" i="32"/>
  <c r="V29" i="32"/>
  <c r="U29" i="32" s="1"/>
  <c r="BA29" i="32" s="1"/>
  <c r="I29" i="32"/>
  <c r="H29" i="32" s="1"/>
  <c r="AZ29" i="32" s="1"/>
  <c r="AV28" i="32"/>
  <c r="AM28" i="32"/>
  <c r="V28" i="32"/>
  <c r="U28" i="32" s="1"/>
  <c r="BA28" i="32" s="1"/>
  <c r="I28" i="32"/>
  <c r="H28" i="32" s="1"/>
  <c r="AV27" i="32"/>
  <c r="AM27" i="32"/>
  <c r="V27" i="32"/>
  <c r="U27" i="32" s="1"/>
  <c r="BA27" i="32" s="1"/>
  <c r="I27" i="32"/>
  <c r="H27" i="32" s="1"/>
  <c r="AZ27" i="32" s="1"/>
  <c r="AV26" i="32"/>
  <c r="AM26" i="32"/>
  <c r="V26" i="32"/>
  <c r="U26" i="32" s="1"/>
  <c r="I26" i="32"/>
  <c r="H26" i="32" s="1"/>
  <c r="AZ26" i="32" s="1"/>
  <c r="AV25" i="32"/>
  <c r="AM25" i="32"/>
  <c r="V25" i="32"/>
  <c r="U25" i="32" s="1"/>
  <c r="I25" i="32"/>
  <c r="H25" i="32" s="1"/>
  <c r="AZ25" i="32" s="1"/>
  <c r="AV24" i="32"/>
  <c r="AM24" i="32"/>
  <c r="V24" i="32"/>
  <c r="U24" i="32" s="1"/>
  <c r="I24" i="32"/>
  <c r="H24" i="32" s="1"/>
  <c r="AZ24" i="32" s="1"/>
  <c r="AV23" i="32"/>
  <c r="AM23" i="32"/>
  <c r="V23" i="32"/>
  <c r="U23" i="32" s="1"/>
  <c r="BA23" i="32" s="1"/>
  <c r="I23" i="32"/>
  <c r="AV22" i="32"/>
  <c r="AM22" i="32"/>
  <c r="V22" i="32"/>
  <c r="U22" i="32" s="1"/>
  <c r="BA22" i="32" s="1"/>
  <c r="I22" i="32"/>
  <c r="H22" i="32" s="1"/>
  <c r="AZ22" i="32" s="1"/>
  <c r="AX21" i="32"/>
  <c r="AW21" i="32"/>
  <c r="AU21" i="32"/>
  <c r="AR21" i="32"/>
  <c r="AQ21" i="32"/>
  <c r="AP21" i="32"/>
  <c r="AO21" i="32"/>
  <c r="AN21" i="32"/>
  <c r="AL21" i="32"/>
  <c r="AI21" i="32"/>
  <c r="AH21" i="32"/>
  <c r="AG21" i="32"/>
  <c r="AF21" i="32"/>
  <c r="AE21" i="32"/>
  <c r="AD21" i="32"/>
  <c r="AA21" i="32"/>
  <c r="Z21" i="32"/>
  <c r="Y21" i="32"/>
  <c r="X21" i="32"/>
  <c r="W21" i="32"/>
  <c r="T21" i="32"/>
  <c r="S21" i="32"/>
  <c r="R21" i="32"/>
  <c r="Q21" i="32"/>
  <c r="N21" i="32"/>
  <c r="M21" i="32"/>
  <c r="L21" i="32"/>
  <c r="K21" i="32"/>
  <c r="J21" i="32"/>
  <c r="G21" i="32"/>
  <c r="F21" i="32"/>
  <c r="E21" i="32"/>
  <c r="D21" i="32"/>
  <c r="C21" i="32"/>
  <c r="AV20" i="32"/>
  <c r="AM20" i="32"/>
  <c r="AE20" i="32"/>
  <c r="V20" i="32"/>
  <c r="R20" i="32"/>
  <c r="I20" i="32"/>
  <c r="E20" i="32"/>
  <c r="AV19" i="32"/>
  <c r="AM19" i="32"/>
  <c r="AE19" i="32"/>
  <c r="V19" i="32"/>
  <c r="R19" i="32"/>
  <c r="I19" i="32"/>
  <c r="E19" i="32"/>
  <c r="AV18" i="32"/>
  <c r="AM18" i="32"/>
  <c r="AE18" i="32"/>
  <c r="V18" i="32"/>
  <c r="R18" i="32"/>
  <c r="I18" i="32"/>
  <c r="E18" i="32"/>
  <c r="AV17" i="32"/>
  <c r="AM17" i="32"/>
  <c r="AE17" i="32"/>
  <c r="V17" i="32"/>
  <c r="R17" i="32"/>
  <c r="I17" i="32"/>
  <c r="E17" i="32"/>
  <c r="AV16" i="32"/>
  <c r="AM16" i="32"/>
  <c r="AE16" i="32"/>
  <c r="V16" i="32"/>
  <c r="R16" i="32"/>
  <c r="I16" i="32"/>
  <c r="E16" i="32"/>
  <c r="AV15" i="32"/>
  <c r="AM15" i="32"/>
  <c r="AE15" i="32"/>
  <c r="V15" i="32"/>
  <c r="R15" i="32"/>
  <c r="I15" i="32"/>
  <c r="E15" i="32"/>
  <c r="AV14" i="32"/>
  <c r="AM14" i="32"/>
  <c r="AE14" i="32"/>
  <c r="V14" i="32"/>
  <c r="R14" i="32"/>
  <c r="I14" i="32"/>
  <c r="E14" i="32"/>
  <c r="AV13" i="32"/>
  <c r="AM13" i="32"/>
  <c r="AE13" i="32"/>
  <c r="V13" i="32"/>
  <c r="R13" i="32"/>
  <c r="I13" i="32"/>
  <c r="E13" i="32"/>
  <c r="AX12" i="32"/>
  <c r="AW12" i="32"/>
  <c r="AU12" i="32"/>
  <c r="AT12" i="32"/>
  <c r="AS12" i="32"/>
  <c r="AR12" i="32"/>
  <c r="AQ12" i="32"/>
  <c r="AP12" i="32"/>
  <c r="AO12" i="32"/>
  <c r="AN12" i="32"/>
  <c r="AH12" i="32"/>
  <c r="AG12" i="32"/>
  <c r="AF12" i="32"/>
  <c r="AD12" i="32"/>
  <c r="AC12" i="32"/>
  <c r="AB12" i="32"/>
  <c r="AA12" i="32"/>
  <c r="Z12" i="32"/>
  <c r="Y12" i="32"/>
  <c r="X12" i="32"/>
  <c r="W12" i="32"/>
  <c r="T12" i="32"/>
  <c r="S12" i="32"/>
  <c r="Q12" i="32"/>
  <c r="P12" i="32"/>
  <c r="O12" i="32"/>
  <c r="N12" i="32"/>
  <c r="M12" i="32"/>
  <c r="L12" i="32"/>
  <c r="K12" i="32"/>
  <c r="J12" i="32"/>
  <c r="G12" i="32"/>
  <c r="F12" i="32"/>
  <c r="D12" i="32"/>
  <c r="C12" i="32"/>
  <c r="A4" i="32"/>
  <c r="U82" i="32"/>
  <c r="R110" i="32"/>
  <c r="AK61" i="32"/>
  <c r="AJ61" i="32"/>
  <c r="AJ144" i="32"/>
  <c r="AK144" i="32"/>
  <c r="AJ80" i="32"/>
  <c r="AJ110" i="32"/>
  <c r="AK80" i="32"/>
  <c r="AK110" i="32"/>
  <c r="AK34" i="32"/>
  <c r="AJ34" i="32"/>
  <c r="AK21" i="32"/>
  <c r="AJ12" i="32"/>
  <c r="AK12" i="32"/>
  <c r="AJ11" i="32"/>
  <c r="AP10" i="32" s="1"/>
  <c r="AK11" i="32"/>
  <c r="AQ10" i="32" s="1"/>
  <c r="AL76" i="32" l="1"/>
  <c r="U86" i="32"/>
  <c r="AL108" i="32"/>
  <c r="AL72" i="32"/>
  <c r="U74" i="32"/>
  <c r="H76" i="32"/>
  <c r="U94" i="32"/>
  <c r="H68" i="32"/>
  <c r="AL43" i="32"/>
  <c r="AL45" i="32"/>
  <c r="AZ45" i="32" s="1"/>
  <c r="AL47" i="32"/>
  <c r="AZ47" i="32" s="1"/>
  <c r="AL14" i="32"/>
  <c r="U18" i="32"/>
  <c r="AL35" i="32"/>
  <c r="U38" i="32"/>
  <c r="AY38" i="32" s="1"/>
  <c r="AL38" i="32"/>
  <c r="AZ38" i="32" s="1"/>
  <c r="U40" i="32"/>
  <c r="AY40" i="32" s="1"/>
  <c r="AL40" i="32"/>
  <c r="AZ40" i="32" s="1"/>
  <c r="U42" i="32"/>
  <c r="AY42" i="32" s="1"/>
  <c r="AL93" i="32"/>
  <c r="AZ93" i="32" s="1"/>
  <c r="U112" i="32"/>
  <c r="H14" i="32"/>
  <c r="AL78" i="32"/>
  <c r="AZ78" i="32" s="1"/>
  <c r="U122" i="32"/>
  <c r="X11" i="32"/>
  <c r="AL81" i="32"/>
  <c r="U130" i="32"/>
  <c r="U79" i="32"/>
  <c r="U126" i="32"/>
  <c r="H85" i="32"/>
  <c r="AZ85" i="32" s="1"/>
  <c r="U44" i="32"/>
  <c r="U95" i="32"/>
  <c r="H88" i="32"/>
  <c r="AL20" i="32"/>
  <c r="AH11" i="32"/>
  <c r="H35" i="32"/>
  <c r="U47" i="32"/>
  <c r="AL73" i="32"/>
  <c r="AZ73" i="32" s="1"/>
  <c r="U75" i="32"/>
  <c r="H97" i="32"/>
  <c r="AL105" i="32"/>
  <c r="AZ105" i="32" s="1"/>
  <c r="H109" i="32"/>
  <c r="U114" i="32"/>
  <c r="U118" i="32"/>
  <c r="U120" i="32"/>
  <c r="U124" i="32"/>
  <c r="U128" i="32"/>
  <c r="U138" i="32"/>
  <c r="U140" i="32"/>
  <c r="U142" i="32"/>
  <c r="U39" i="32"/>
  <c r="H72" i="32"/>
  <c r="AL41" i="32"/>
  <c r="AZ69" i="32"/>
  <c r="H74" i="32"/>
  <c r="AY74" i="32" s="1"/>
  <c r="AY31" i="32"/>
  <c r="H46" i="32"/>
  <c r="U70" i="32"/>
  <c r="AN11" i="32"/>
  <c r="AL100" i="32"/>
  <c r="E34" i="32"/>
  <c r="AL46" i="32"/>
  <c r="AL71" i="32"/>
  <c r="BA71" i="32" s="1"/>
  <c r="U41" i="32"/>
  <c r="AL68" i="32"/>
  <c r="AZ68" i="32" s="1"/>
  <c r="AL88" i="32"/>
  <c r="U102" i="32"/>
  <c r="U51" i="32"/>
  <c r="AY51" i="32" s="1"/>
  <c r="U54" i="32"/>
  <c r="AL55" i="32"/>
  <c r="AZ55" i="32" s="1"/>
  <c r="U56" i="32"/>
  <c r="H57" i="32"/>
  <c r="U57" i="32"/>
  <c r="H59" i="32"/>
  <c r="AZ59" i="32" s="1"/>
  <c r="U60" i="32"/>
  <c r="AY60" i="32" s="1"/>
  <c r="H62" i="32"/>
  <c r="AL62" i="32"/>
  <c r="H63" i="32"/>
  <c r="U63" i="32"/>
  <c r="AL63" i="32"/>
  <c r="U64" i="32"/>
  <c r="H65" i="32"/>
  <c r="U65" i="32"/>
  <c r="BA65" i="32" s="1"/>
  <c r="H66" i="32"/>
  <c r="AY66" i="32" s="1"/>
  <c r="U67" i="32"/>
  <c r="AZ81" i="32"/>
  <c r="AY32" i="32"/>
  <c r="R34" i="32"/>
  <c r="N11" i="32"/>
  <c r="AV110" i="32"/>
  <c r="AY29" i="32"/>
  <c r="U13" i="32"/>
  <c r="H15" i="32"/>
  <c r="AL15" i="32"/>
  <c r="U16" i="32"/>
  <c r="U17" i="32"/>
  <c r="H18" i="32"/>
  <c r="AY18" i="32" s="1"/>
  <c r="AL18" i="32"/>
  <c r="H19" i="32"/>
  <c r="AL19" i="32"/>
  <c r="U20" i="32"/>
  <c r="G11" i="32"/>
  <c r="M10" i="32" s="1"/>
  <c r="U36" i="32"/>
  <c r="H37" i="32"/>
  <c r="AL37" i="32"/>
  <c r="H41" i="32"/>
  <c r="U49" i="32"/>
  <c r="AL60" i="32"/>
  <c r="AZ60" i="32" s="1"/>
  <c r="U76" i="32"/>
  <c r="BA76" i="32" s="1"/>
  <c r="H79" i="32"/>
  <c r="AY79" i="32" s="1"/>
  <c r="AL79" i="32"/>
  <c r="H82" i="32"/>
  <c r="AY82" i="32" s="1"/>
  <c r="AL82" i="32"/>
  <c r="U84" i="32"/>
  <c r="H86" i="32"/>
  <c r="AL86" i="32"/>
  <c r="BA86" i="32" s="1"/>
  <c r="U88" i="32"/>
  <c r="H90" i="32"/>
  <c r="AL90" i="32"/>
  <c r="U92" i="32"/>
  <c r="H94" i="32"/>
  <c r="AY94" i="32" s="1"/>
  <c r="AL94" i="32"/>
  <c r="U96" i="32"/>
  <c r="H98" i="32"/>
  <c r="AL98" i="32"/>
  <c r="U100" i="32"/>
  <c r="H102" i="32"/>
  <c r="AL102" i="32"/>
  <c r="U104" i="32"/>
  <c r="H106" i="32"/>
  <c r="AL106" i="32"/>
  <c r="U108" i="32"/>
  <c r="BA108" i="32" s="1"/>
  <c r="AL67" i="32"/>
  <c r="U73" i="32"/>
  <c r="H75" i="32"/>
  <c r="AG11" i="32"/>
  <c r="R80" i="32"/>
  <c r="H91" i="32"/>
  <c r="AL95" i="32"/>
  <c r="U97" i="32"/>
  <c r="AL99" i="32"/>
  <c r="BA99" i="32" s="1"/>
  <c r="H103" i="32"/>
  <c r="H107" i="32"/>
  <c r="AL107" i="32"/>
  <c r="U109" i="32"/>
  <c r="V110" i="32"/>
  <c r="H112" i="32"/>
  <c r="AY112" i="32" s="1"/>
  <c r="U113" i="32"/>
  <c r="H118" i="32"/>
  <c r="U121" i="32"/>
  <c r="AY121" i="32" s="1"/>
  <c r="U123" i="32"/>
  <c r="AY123" i="32" s="1"/>
  <c r="U125" i="32"/>
  <c r="AY125" i="32" s="1"/>
  <c r="U129" i="32"/>
  <c r="H132" i="32"/>
  <c r="U133" i="32"/>
  <c r="AY133" i="32" s="1"/>
  <c r="U135" i="32"/>
  <c r="H138" i="32"/>
  <c r="U139" i="32"/>
  <c r="H142" i="32"/>
  <c r="AY142" i="32" s="1"/>
  <c r="V144" i="32"/>
  <c r="U144" i="32" s="1"/>
  <c r="H56" i="32"/>
  <c r="AL56" i="32"/>
  <c r="AL58" i="32"/>
  <c r="V61" i="32"/>
  <c r="U62" i="32"/>
  <c r="H64" i="32"/>
  <c r="AL64" i="32"/>
  <c r="BA64" i="32" s="1"/>
  <c r="AL66" i="32"/>
  <c r="U68" i="32"/>
  <c r="AY68" i="32" s="1"/>
  <c r="H70" i="32"/>
  <c r="AL70" i="32"/>
  <c r="H16" i="32"/>
  <c r="AL16" i="32"/>
  <c r="H67" i="32"/>
  <c r="U89" i="32"/>
  <c r="H95" i="32"/>
  <c r="H99" i="32"/>
  <c r="AY99" i="32" s="1"/>
  <c r="U101" i="32"/>
  <c r="AY101" i="32" s="1"/>
  <c r="AD11" i="32"/>
  <c r="U111" i="32"/>
  <c r="AY111" i="32" s="1"/>
  <c r="H114" i="32"/>
  <c r="U115" i="32"/>
  <c r="AY115" i="32" s="1"/>
  <c r="U119" i="32"/>
  <c r="H122" i="32"/>
  <c r="H126" i="32"/>
  <c r="U127" i="32"/>
  <c r="AY127" i="32" s="1"/>
  <c r="H130" i="32"/>
  <c r="U131" i="32"/>
  <c r="AY131" i="32" s="1"/>
  <c r="H134" i="32"/>
  <c r="H136" i="32"/>
  <c r="AY136" i="32" s="1"/>
  <c r="H140" i="32"/>
  <c r="U141" i="32"/>
  <c r="AY141" i="32" s="1"/>
  <c r="U143" i="32"/>
  <c r="Q11" i="32"/>
  <c r="AL13" i="32"/>
  <c r="R12" i="32"/>
  <c r="AV12" i="32"/>
  <c r="U15" i="32"/>
  <c r="AY15" i="32" s="1"/>
  <c r="H17" i="32"/>
  <c r="AL17" i="32"/>
  <c r="U19" i="32"/>
  <c r="V21" i="32"/>
  <c r="U21" i="32" s="1"/>
  <c r="AM21" i="32"/>
  <c r="U50" i="32"/>
  <c r="AY50" i="32" s="1"/>
  <c r="U58" i="32"/>
  <c r="AY58" i="32" s="1"/>
  <c r="AZ30" i="32"/>
  <c r="AY30" i="32"/>
  <c r="AZ33" i="32"/>
  <c r="AY33" i="32"/>
  <c r="M11" i="32"/>
  <c r="AT11" i="32"/>
  <c r="AZ43" i="32"/>
  <c r="C11" i="32"/>
  <c r="J11" i="32"/>
  <c r="S11" i="32"/>
  <c r="Y11" i="32"/>
  <c r="AC11" i="32"/>
  <c r="AU11" i="32"/>
  <c r="H13" i="32"/>
  <c r="I12" i="32"/>
  <c r="U48" i="32"/>
  <c r="AY48" i="32" s="1"/>
  <c r="AL52" i="32"/>
  <c r="AZ52" i="32" s="1"/>
  <c r="F11" i="32"/>
  <c r="L10" i="32" s="1"/>
  <c r="L11" i="32"/>
  <c r="P11" i="32"/>
  <c r="W11" i="32"/>
  <c r="AA11" i="32"/>
  <c r="AS11" i="32"/>
  <c r="E12" i="32"/>
  <c r="H20" i="32"/>
  <c r="AY22" i="32"/>
  <c r="V34" i="32"/>
  <c r="U35" i="32"/>
  <c r="BA35" i="32" s="1"/>
  <c r="AL36" i="32"/>
  <c r="U37" i="32"/>
  <c r="BA37" i="32" s="1"/>
  <c r="H39" i="32"/>
  <c r="U45" i="32"/>
  <c r="AY45" i="32" s="1"/>
  <c r="U46" i="32"/>
  <c r="AL48" i="32"/>
  <c r="H49" i="32"/>
  <c r="AL50" i="32"/>
  <c r="U52" i="32"/>
  <c r="AL53" i="32"/>
  <c r="AZ53" i="32" s="1"/>
  <c r="AL57" i="32"/>
  <c r="U83" i="32"/>
  <c r="U87" i="32"/>
  <c r="AL89" i="32"/>
  <c r="U90" i="32"/>
  <c r="H92" i="32"/>
  <c r="AL92" i="32"/>
  <c r="H96" i="32"/>
  <c r="AL96" i="32"/>
  <c r="AL97" i="32"/>
  <c r="AZ97" i="32" s="1"/>
  <c r="U98" i="32"/>
  <c r="H100" i="32"/>
  <c r="AL101" i="32"/>
  <c r="U103" i="32"/>
  <c r="H104" i="32"/>
  <c r="AL104" i="32"/>
  <c r="U106" i="32"/>
  <c r="U107" i="32"/>
  <c r="H108" i="32"/>
  <c r="AZ108" i="32" s="1"/>
  <c r="AL109" i="32"/>
  <c r="AR11" i="32"/>
  <c r="H113" i="32"/>
  <c r="U116" i="32"/>
  <c r="AY116" i="32" s="1"/>
  <c r="AL51" i="32"/>
  <c r="U72" i="32"/>
  <c r="I61" i="32"/>
  <c r="AL74" i="32"/>
  <c r="BA74" i="32" s="1"/>
  <c r="AV61" i="32"/>
  <c r="U77" i="32"/>
  <c r="BA77" i="32" s="1"/>
  <c r="U78" i="32"/>
  <c r="D11" i="32"/>
  <c r="K11" i="32"/>
  <c r="O11" i="32"/>
  <c r="T11" i="32"/>
  <c r="Z11" i="32"/>
  <c r="AO11" i="32"/>
  <c r="U81" i="32"/>
  <c r="E80" i="32"/>
  <c r="AE80" i="32"/>
  <c r="I80" i="32"/>
  <c r="AL83" i="32"/>
  <c r="U85" i="32"/>
  <c r="H87" i="32"/>
  <c r="AL87" i="32"/>
  <c r="H120" i="32"/>
  <c r="AY120" i="32" s="1"/>
  <c r="H124" i="32"/>
  <c r="AY124" i="32" s="1"/>
  <c r="H128" i="32"/>
  <c r="AL115" i="32"/>
  <c r="AZ115" i="32" s="1"/>
  <c r="AM80" i="32"/>
  <c r="H83" i="32"/>
  <c r="AM12" i="32"/>
  <c r="E61" i="32"/>
  <c r="AV80" i="32"/>
  <c r="AL84" i="32"/>
  <c r="V80" i="32"/>
  <c r="AY27" i="32"/>
  <c r="V12" i="32"/>
  <c r="AY25" i="32"/>
  <c r="BA25" i="32"/>
  <c r="BA82" i="32"/>
  <c r="AM61" i="32"/>
  <c r="I34" i="32"/>
  <c r="H89" i="32"/>
  <c r="H119" i="32"/>
  <c r="I110" i="32"/>
  <c r="AE61" i="32"/>
  <c r="R61" i="32"/>
  <c r="AF11" i="32"/>
  <c r="AX11" i="32"/>
  <c r="U14" i="32"/>
  <c r="AE12" i="32"/>
  <c r="AB11" i="32"/>
  <c r="AW11" i="32"/>
  <c r="E110" i="32"/>
  <c r="AE110" i="32"/>
  <c r="AV21" i="32"/>
  <c r="H44" i="32"/>
  <c r="U59" i="32"/>
  <c r="AL142" i="32"/>
  <c r="BA142" i="32" s="1"/>
  <c r="AL140" i="32"/>
  <c r="AL136" i="32"/>
  <c r="AL134" i="32"/>
  <c r="AL132" i="32"/>
  <c r="AL130" i="32"/>
  <c r="AL124" i="32"/>
  <c r="BA124" i="32" s="1"/>
  <c r="AL122" i="32"/>
  <c r="AL120" i="32"/>
  <c r="AL118" i="32"/>
  <c r="AL116" i="32"/>
  <c r="AL114" i="32"/>
  <c r="AL112" i="32"/>
  <c r="AY36" i="32"/>
  <c r="AL91" i="32"/>
  <c r="U93" i="32"/>
  <c r="AL103" i="32"/>
  <c r="U105" i="32"/>
  <c r="AY105" i="32" s="1"/>
  <c r="U117" i="32"/>
  <c r="AY117" i="32" s="1"/>
  <c r="H129" i="32"/>
  <c r="U132" i="32"/>
  <c r="U134" i="32"/>
  <c r="H135" i="32"/>
  <c r="H137" i="32"/>
  <c r="AY137" i="32" s="1"/>
  <c r="H139" i="32"/>
  <c r="H143" i="32"/>
  <c r="AQ11" i="32"/>
  <c r="AL39" i="32"/>
  <c r="AL49" i="32"/>
  <c r="U53" i="32"/>
  <c r="AY53" i="32" s="1"/>
  <c r="AL54" i="32"/>
  <c r="AZ54" i="32" s="1"/>
  <c r="U69" i="32"/>
  <c r="AY69" i="32" s="1"/>
  <c r="H71" i="32"/>
  <c r="AL75" i="32"/>
  <c r="H84" i="32"/>
  <c r="U91" i="32"/>
  <c r="AL143" i="32"/>
  <c r="AL141" i="32"/>
  <c r="AZ141" i="32" s="1"/>
  <c r="AL139" i="32"/>
  <c r="AL135" i="32"/>
  <c r="AL133" i="32"/>
  <c r="AL131" i="32"/>
  <c r="AZ131" i="32" s="1"/>
  <c r="AL127" i="32"/>
  <c r="AL125" i="32"/>
  <c r="AL123" i="32"/>
  <c r="AL121" i="32"/>
  <c r="AL119" i="32"/>
  <c r="AL117" i="32"/>
  <c r="AI74" i="32"/>
  <c r="AI57" i="32"/>
  <c r="AI47" i="32"/>
  <c r="AI15" i="32"/>
  <c r="AI13" i="32"/>
  <c r="AI12" i="32" s="1"/>
  <c r="AI78" i="32"/>
  <c r="AI76" i="32"/>
  <c r="AI72" i="32"/>
  <c r="AI70" i="32"/>
  <c r="AI68" i="32"/>
  <c r="AI64" i="32"/>
  <c r="AI62" i="32"/>
  <c r="AI61" i="32" s="1"/>
  <c r="AI59" i="32"/>
  <c r="AI55" i="32"/>
  <c r="AI53" i="32"/>
  <c r="AI51" i="32"/>
  <c r="AI49" i="32"/>
  <c r="AI45" i="32"/>
  <c r="AI43" i="32"/>
  <c r="AI41" i="32"/>
  <c r="AI39" i="32"/>
  <c r="AI37" i="32"/>
  <c r="AI35" i="32"/>
  <c r="AI34" i="32" s="1"/>
  <c r="AI19" i="32"/>
  <c r="AI17" i="32"/>
  <c r="AI65" i="32"/>
  <c r="AI58" i="32"/>
  <c r="AI115" i="32"/>
  <c r="AI113" i="32"/>
  <c r="AI77" i="32"/>
  <c r="AI75" i="32"/>
  <c r="AI67" i="32"/>
  <c r="AI52" i="32"/>
  <c r="AI42" i="32"/>
  <c r="AI20" i="32"/>
  <c r="AI18" i="32"/>
  <c r="AI60" i="32"/>
  <c r="AI40" i="32"/>
  <c r="AI125" i="32"/>
  <c r="AI112" i="32"/>
  <c r="AI136" i="32"/>
  <c r="AI50" i="32"/>
  <c r="AP110" i="32"/>
  <c r="AP11" i="32" s="1"/>
  <c r="AM111" i="32"/>
  <c r="AL111" i="32" s="1"/>
  <c r="AL110" i="32" s="1"/>
  <c r="AI71" i="32"/>
  <c r="AI63" i="32"/>
  <c r="AI54" i="32"/>
  <c r="AI46" i="32"/>
  <c r="AI36" i="32"/>
  <c r="AI14" i="32"/>
  <c r="AI124" i="32"/>
  <c r="AI127" i="32"/>
  <c r="AI120" i="32"/>
  <c r="AI141" i="32"/>
  <c r="AI122" i="32"/>
  <c r="AI121" i="32"/>
  <c r="AI119" i="32"/>
  <c r="AI118" i="32"/>
  <c r="AI111" i="32"/>
  <c r="AI110" i="32" s="1"/>
  <c r="AI79" i="32"/>
  <c r="AI73" i="32"/>
  <c r="AI69" i="32"/>
  <c r="AI56" i="32"/>
  <c r="AI48" i="32"/>
  <c r="AI44" i="32"/>
  <c r="AI38" i="32"/>
  <c r="AI16" i="32"/>
  <c r="AI114" i="32"/>
  <c r="AI130" i="32"/>
  <c r="AI116" i="32"/>
  <c r="AI132" i="32"/>
  <c r="AP113" i="32"/>
  <c r="AM113" i="32" s="1"/>
  <c r="AL113" i="32" s="1"/>
  <c r="AI143" i="32"/>
  <c r="AI133" i="32"/>
  <c r="AI139" i="32"/>
  <c r="AI117" i="32"/>
  <c r="AI131" i="32"/>
  <c r="AI140" i="32"/>
  <c r="AI135" i="32"/>
  <c r="AI134" i="32"/>
  <c r="BB10" i="32"/>
  <c r="AZ35" i="32"/>
  <c r="AJ21" i="32"/>
  <c r="AZ46" i="32"/>
  <c r="AZ76" i="32"/>
  <c r="AY54" i="32"/>
  <c r="AZ72" i="32"/>
  <c r="AZ14" i="32"/>
  <c r="H23" i="32"/>
  <c r="I21" i="32"/>
  <c r="AY24" i="32"/>
  <c r="BA24" i="32"/>
  <c r="BA26" i="32"/>
  <c r="AY26" i="32"/>
  <c r="AZ28" i="32"/>
  <c r="AY28" i="32"/>
  <c r="AL42" i="32"/>
  <c r="AV34" i="32"/>
  <c r="U43" i="32"/>
  <c r="AE34" i="32"/>
  <c r="AL44" i="32"/>
  <c r="AM34" i="32"/>
  <c r="AY52" i="32"/>
  <c r="AP137" i="32"/>
  <c r="AM137" i="32" s="1"/>
  <c r="AL137" i="32" s="1"/>
  <c r="AI137" i="32"/>
  <c r="AP128" i="32"/>
  <c r="AM128" i="32" s="1"/>
  <c r="AL128" i="32" s="1"/>
  <c r="AI128" i="32"/>
  <c r="AP126" i="32"/>
  <c r="AM126" i="32" s="1"/>
  <c r="AL126" i="32" s="1"/>
  <c r="AI126" i="32"/>
  <c r="AP138" i="32"/>
  <c r="AM138" i="32" s="1"/>
  <c r="AL138" i="32" s="1"/>
  <c r="AI138" i="32"/>
  <c r="AQ123" i="32"/>
  <c r="AI123" i="32"/>
  <c r="AQ142" i="32"/>
  <c r="AI142" i="32"/>
  <c r="AP129" i="32"/>
  <c r="AM129" i="32" s="1"/>
  <c r="AL129" i="32" s="1"/>
  <c r="AI129" i="32"/>
  <c r="AY107" i="32" l="1"/>
  <c r="BA17" i="32"/>
  <c r="AY128" i="32"/>
  <c r="AY138" i="32"/>
  <c r="BA47" i="32"/>
  <c r="BA55" i="32"/>
  <c r="BA94" i="32"/>
  <c r="BA38" i="32"/>
  <c r="AY140" i="32"/>
  <c r="AY56" i="32"/>
  <c r="AY47" i="32"/>
  <c r="AY95" i="32"/>
  <c r="BA95" i="32"/>
  <c r="AY109" i="32"/>
  <c r="AZ122" i="32"/>
  <c r="BA127" i="32"/>
  <c r="BA51" i="32"/>
  <c r="AY130" i="32"/>
  <c r="BA112" i="32"/>
  <c r="BA132" i="32"/>
  <c r="AY39" i="32"/>
  <c r="BA40" i="32"/>
  <c r="AY67" i="32"/>
  <c r="AY16" i="32"/>
  <c r="AY64" i="32"/>
  <c r="BA18" i="32"/>
  <c r="AY41" i="32"/>
  <c r="BA100" i="32"/>
  <c r="AY122" i="32"/>
  <c r="BA60" i="32"/>
  <c r="BA123" i="32"/>
  <c r="BA133" i="32"/>
  <c r="AY129" i="32"/>
  <c r="BA93" i="32"/>
  <c r="AY59" i="32"/>
  <c r="E11" i="32"/>
  <c r="BA14" i="32"/>
  <c r="AY72" i="32"/>
  <c r="AY106" i="32"/>
  <c r="BA92" i="32"/>
  <c r="AZ57" i="32"/>
  <c r="BA46" i="32"/>
  <c r="AZ20" i="32"/>
  <c r="AY70" i="32"/>
  <c r="AZ66" i="32"/>
  <c r="AZ107" i="32"/>
  <c r="AY97" i="32"/>
  <c r="BA73" i="32"/>
  <c r="BA79" i="32"/>
  <c r="BA20" i="32"/>
  <c r="BA41" i="32"/>
  <c r="AY102" i="32"/>
  <c r="AZ15" i="32"/>
  <c r="AZ88" i="32"/>
  <c r="BA62" i="32"/>
  <c r="AZ90" i="32"/>
  <c r="AY44" i="32"/>
  <c r="AY85" i="32"/>
  <c r="BA114" i="32"/>
  <c r="AY96" i="32"/>
  <c r="AY126" i="32"/>
  <c r="AZ37" i="32"/>
  <c r="AY57" i="32"/>
  <c r="AZ74" i="32"/>
  <c r="BA102" i="32"/>
  <c r="AY63" i="32"/>
  <c r="AZ140" i="32"/>
  <c r="AY114" i="32"/>
  <c r="AY75" i="32"/>
  <c r="AZ98" i="32"/>
  <c r="AZ19" i="32"/>
  <c r="AZ63" i="32"/>
  <c r="AY89" i="32"/>
  <c r="AY139" i="32"/>
  <c r="AZ130" i="32"/>
  <c r="AY17" i="32"/>
  <c r="AZ62" i="32"/>
  <c r="AZ134" i="32"/>
  <c r="AY98" i="32"/>
  <c r="AZ41" i="32"/>
  <c r="AY76" i="32"/>
  <c r="AZ56" i="32"/>
  <c r="BA88" i="32"/>
  <c r="R11" i="32"/>
  <c r="AZ109" i="32"/>
  <c r="BA63" i="32"/>
  <c r="BA68" i="32"/>
  <c r="AY118" i="32"/>
  <c r="AY65" i="32"/>
  <c r="AZ51" i="32"/>
  <c r="AZ65" i="32"/>
  <c r="BA15" i="32"/>
  <c r="BA115" i="32"/>
  <c r="AY84" i="32"/>
  <c r="BA97" i="32"/>
  <c r="AY113" i="32"/>
  <c r="AY100" i="32"/>
  <c r="AY92" i="32"/>
  <c r="BA89" i="32"/>
  <c r="AY37" i="32"/>
  <c r="I10" i="32"/>
  <c r="R10" i="32" s="1"/>
  <c r="AZ64" i="32"/>
  <c r="BA19" i="32"/>
  <c r="BA13" i="32"/>
  <c r="AZ106" i="32"/>
  <c r="AZ102" i="32"/>
  <c r="AZ94" i="32"/>
  <c r="AZ86" i="32"/>
  <c r="AZ82" i="32"/>
  <c r="AY19" i="32"/>
  <c r="V11" i="32"/>
  <c r="AY77" i="32"/>
  <c r="BA56" i="32"/>
  <c r="BA119" i="32"/>
  <c r="BA139" i="32"/>
  <c r="AZ143" i="32"/>
  <c r="BA49" i="32"/>
  <c r="AY135" i="32"/>
  <c r="AY132" i="32"/>
  <c r="AZ120" i="32"/>
  <c r="AZ132" i="32"/>
  <c r="U110" i="32"/>
  <c r="AY88" i="32"/>
  <c r="BA72" i="32"/>
  <c r="AY73" i="32"/>
  <c r="BA85" i="32"/>
  <c r="AY86" i="32"/>
  <c r="AY104" i="32"/>
  <c r="BA96" i="32"/>
  <c r="BA90" i="32"/>
  <c r="BA87" i="32"/>
  <c r="AY49" i="32"/>
  <c r="BA16" i="32"/>
  <c r="AZ70" i="32"/>
  <c r="AZ99" i="32"/>
  <c r="AZ79" i="32"/>
  <c r="AZ18" i="32"/>
  <c r="H12" i="32"/>
  <c r="BA70" i="32"/>
  <c r="BA54" i="32"/>
  <c r="AY108" i="32"/>
  <c r="AY46" i="32"/>
  <c r="BA121" i="32"/>
  <c r="AL61" i="32"/>
  <c r="AY103" i="32"/>
  <c r="BA50" i="32"/>
  <c r="AZ16" i="32"/>
  <c r="AY35" i="32"/>
  <c r="AY62" i="32"/>
  <c r="AZ17" i="32"/>
  <c r="BA67" i="32"/>
  <c r="AZ67" i="32"/>
  <c r="AY93" i="32"/>
  <c r="BA98" i="32"/>
  <c r="AZ92" i="32"/>
  <c r="AL12" i="32"/>
  <c r="H61" i="32"/>
  <c r="BA116" i="32"/>
  <c r="AZ136" i="32"/>
  <c r="U61" i="32"/>
  <c r="BA66" i="32"/>
  <c r="BA83" i="32"/>
  <c r="AY20" i="32"/>
  <c r="BA59" i="32"/>
  <c r="BA125" i="32"/>
  <c r="AY91" i="32"/>
  <c r="AY143" i="32"/>
  <c r="AY134" i="32"/>
  <c r="AZ118" i="32"/>
  <c r="AZ50" i="32"/>
  <c r="AY87" i="32"/>
  <c r="BA109" i="32"/>
  <c r="BA45" i="32"/>
  <c r="AZ58" i="32"/>
  <c r="BA58" i="32"/>
  <c r="AZ95" i="32"/>
  <c r="AZ142" i="32"/>
  <c r="AZ112" i="32"/>
  <c r="BA101" i="32"/>
  <c r="AZ101" i="32"/>
  <c r="BA106" i="32"/>
  <c r="BA117" i="32"/>
  <c r="AZ135" i="32"/>
  <c r="BA57" i="32"/>
  <c r="BA104" i="32"/>
  <c r="AZ104" i="32"/>
  <c r="AZ49" i="32"/>
  <c r="I11" i="32"/>
  <c r="BC10" i="32" s="1"/>
  <c r="BC11" i="32" s="1"/>
  <c r="AY14" i="32"/>
  <c r="AY90" i="32"/>
  <c r="AZ100" i="32"/>
  <c r="BA118" i="32"/>
  <c r="AZ124" i="32"/>
  <c r="AZ89" i="32"/>
  <c r="BA36" i="32"/>
  <c r="AZ36" i="32"/>
  <c r="AZ13" i="32"/>
  <c r="BA52" i="32"/>
  <c r="H80" i="32"/>
  <c r="AZ96" i="32"/>
  <c r="AZ48" i="32"/>
  <c r="BA48" i="32"/>
  <c r="AY13" i="32"/>
  <c r="AL34" i="32"/>
  <c r="BA105" i="32"/>
  <c r="H34" i="32"/>
  <c r="BA130" i="32"/>
  <c r="U80" i="32"/>
  <c r="AZ87" i="32"/>
  <c r="BA81" i="32"/>
  <c r="AY81" i="32"/>
  <c r="BA78" i="32"/>
  <c r="AY78" i="32"/>
  <c r="BA107" i="32"/>
  <c r="BA140" i="32"/>
  <c r="BA135" i="32"/>
  <c r="AZ125" i="32"/>
  <c r="AZ117" i="32"/>
  <c r="AZ139" i="32"/>
  <c r="BA120" i="32"/>
  <c r="BA136" i="32"/>
  <c r="AZ127" i="32"/>
  <c r="AZ116" i="32"/>
  <c r="AZ133" i="32"/>
  <c r="BA143" i="32"/>
  <c r="AZ123" i="32"/>
  <c r="AZ119" i="32"/>
  <c r="BA122" i="32"/>
  <c r="BA141" i="32"/>
  <c r="AZ114" i="32"/>
  <c r="AY71" i="32"/>
  <c r="AZ71" i="32"/>
  <c r="AZ91" i="32"/>
  <c r="BA91" i="32"/>
  <c r="AY119" i="32"/>
  <c r="BA75" i="32"/>
  <c r="AZ75" i="32"/>
  <c r="H110" i="32"/>
  <c r="BA134" i="32"/>
  <c r="BA131" i="32"/>
  <c r="AZ121" i="32"/>
  <c r="AZ39" i="32"/>
  <c r="BA39" i="32"/>
  <c r="BA53" i="32"/>
  <c r="AZ84" i="32"/>
  <c r="AL80" i="32"/>
  <c r="BA84" i="32"/>
  <c r="BA69" i="32"/>
  <c r="AZ103" i="32"/>
  <c r="BA103" i="32"/>
  <c r="U12" i="32"/>
  <c r="AY83" i="32"/>
  <c r="AZ83" i="32"/>
  <c r="AI11" i="32"/>
  <c r="BA111" i="32"/>
  <c r="BA110" i="32" s="1"/>
  <c r="AZ111" i="32"/>
  <c r="AZ110" i="32" s="1"/>
  <c r="AM110" i="32"/>
  <c r="AM11" i="32" s="1"/>
  <c r="BA113" i="32"/>
  <c r="AZ113" i="32"/>
  <c r="AZ23" i="32"/>
  <c r="AZ21" i="32" s="1"/>
  <c r="H21" i="32"/>
  <c r="AY23" i="32"/>
  <c r="AY21" i="32" s="1"/>
  <c r="BA138" i="32"/>
  <c r="AZ138" i="32"/>
  <c r="AE11" i="32"/>
  <c r="U34" i="32"/>
  <c r="BA21" i="32"/>
  <c r="BA42" i="32"/>
  <c r="AZ42" i="32"/>
  <c r="BA128" i="32"/>
  <c r="AZ128" i="32"/>
  <c r="BA137" i="32"/>
  <c r="AZ137" i="32"/>
  <c r="AY43" i="32"/>
  <c r="BA43" i="32"/>
  <c r="AZ126" i="32"/>
  <c r="BA126" i="32"/>
  <c r="AZ44" i="32"/>
  <c r="BA44" i="32"/>
  <c r="AZ129" i="32"/>
  <c r="BA129" i="32"/>
  <c r="U11" i="32" l="1"/>
  <c r="AZ12" i="32"/>
  <c r="BA12" i="32"/>
  <c r="AZ80" i="32"/>
  <c r="AZ61" i="32"/>
  <c r="AL11" i="32"/>
  <c r="AY12" i="32"/>
  <c r="H11" i="32"/>
  <c r="AY34" i="32"/>
  <c r="AY110" i="32"/>
  <c r="AY61" i="32"/>
  <c r="AY80" i="32"/>
  <c r="BA61" i="32"/>
  <c r="P10" i="32"/>
  <c r="O10" i="32" s="1"/>
  <c r="AZ34" i="32"/>
  <c r="BA80" i="32"/>
  <c r="BA34" i="32"/>
  <c r="AY11" i="32" l="1"/>
  <c r="BA11" i="32"/>
  <c r="AZ11" i="32"/>
</calcChain>
</file>

<file path=xl/sharedStrings.xml><?xml version="1.0" encoding="utf-8"?>
<sst xmlns="http://schemas.openxmlformats.org/spreadsheetml/2006/main" count="876" uniqueCount="331">
  <si>
    <t>Trong đó</t>
  </si>
  <si>
    <t>Giáo viên</t>
  </si>
  <si>
    <t>Nhà trẻ</t>
  </si>
  <si>
    <t>Mẫu giáo</t>
  </si>
  <si>
    <t>Số lớp</t>
  </si>
  <si>
    <t>Tổng số</t>
  </si>
  <si>
    <t>Kế toán</t>
  </si>
  <si>
    <t>Văn thư</t>
  </si>
  <si>
    <t>Y tế</t>
  </si>
  <si>
    <t>Trong đó:</t>
  </si>
  <si>
    <t>Giáo viên nhà trẻ</t>
  </si>
  <si>
    <t>Giáo viên mẫu giáo</t>
  </si>
  <si>
    <t>Hiệu trưởng</t>
  </si>
  <si>
    <t>Phó Hiệu trưởng</t>
  </si>
  <si>
    <t>Tên trường</t>
  </si>
  <si>
    <t>Giáo viên hợp đồng theo Quyết định số 60/2011/QĐ-TTg</t>
  </si>
  <si>
    <t>TT</t>
  </si>
  <si>
    <t>Số nhóm, lớp</t>
  </si>
  <si>
    <t>Tống số</t>
  </si>
  <si>
    <t>Số học sinh</t>
  </si>
  <si>
    <t>Lớp học 02 buổi/ ngày</t>
  </si>
  <si>
    <t>Lớp học 01 buổi/ ngày</t>
  </si>
  <si>
    <t>Biểu số 02</t>
  </si>
  <si>
    <t>Lãnh đạo</t>
  </si>
  <si>
    <t>Số trường</t>
  </si>
  <si>
    <t>Phương án bố trí số lượng người làm việc</t>
  </si>
  <si>
    <t>Tổng phụ trách</t>
  </si>
  <si>
    <t>Giáo viên làm Đội</t>
  </si>
  <si>
    <t>GV làm Đội</t>
  </si>
  <si>
    <t>Nhân viên</t>
  </si>
  <si>
    <t>Số điểm trưởng</t>
  </si>
  <si>
    <t>Tổng cộng số CBQL, GV, NV</t>
  </si>
  <si>
    <t xml:space="preserve">Tổng cộng số CBQL, GV, NV </t>
  </si>
  <si>
    <t>Số lượng người làm việc (biên chế) được giao theo QĐ số  685/QĐ-UBND ngày 30/12/2020 của UBND tỉnh</t>
  </si>
  <si>
    <t>Số được giao năm học 2020-2021</t>
  </si>
  <si>
    <t>CBQL, giáo viên, nhân viên</t>
  </si>
  <si>
    <t>BIỂU RÀ SOÁT BỐ TRÍ, SẮP XẾP SỐ LƯỢNG NGƯỜI LÀM VIỆC ĐƯỢC GIAO NĂM HỌC 2020-2021</t>
  </si>
  <si>
    <t>GV làm đoàn, đội</t>
  </si>
  <si>
    <t>Nhu cầu đội ngũ năm học 2021-2022</t>
  </si>
  <si>
    <t>Giáo viên hợp đồng NQ 102</t>
  </si>
  <si>
    <t>Tăng, giảm (-)</t>
  </si>
  <si>
    <t>Thực trạng so với số được giao</t>
  </si>
  <si>
    <t>Nhu cầu so với số được giao</t>
  </si>
  <si>
    <t>Nhu cầu so với thực trạng</t>
  </si>
  <si>
    <t>VÀ KẾ HOẠCH BỐ TRÍ, SẮP XẾP SỐ LƯỢNG NGƯỜI LÀM VIỆC ĐƯỢC GIAO NĂM HỌC 2021-2022 CỦA CẤP HỌC MẦM NON</t>
  </si>
  <si>
    <t>Thực trạng đội ngũ có mặt đến tháng 2/2021</t>
  </si>
  <si>
    <t>MN Thượng Lâm</t>
  </si>
  <si>
    <t>MN Khuôn Hà</t>
  </si>
  <si>
    <t>MN Lăng Can</t>
  </si>
  <si>
    <t>MN Phúc Yên</t>
  </si>
  <si>
    <t>MN Xuân Lập</t>
  </si>
  <si>
    <t>MN Bình An</t>
  </si>
  <si>
    <t>MN Thổ Bình</t>
  </si>
  <si>
    <t>MN  Hồng Quang</t>
  </si>
  <si>
    <t>LÂM BÌNH</t>
  </si>
  <si>
    <t>II</t>
  </si>
  <si>
    <t>NA HANG</t>
  </si>
  <si>
    <t>MN Thanh Tương</t>
  </si>
  <si>
    <t>MN Hoa Mai</t>
  </si>
  <si>
    <t>MN Năng Khả</t>
  </si>
  <si>
    <t>MN Sơn Phú</t>
  </si>
  <si>
    <t>MN Yên Hoa</t>
  </si>
  <si>
    <t>MN Thượng Nông</t>
  </si>
  <si>
    <t>MN Sinh Long</t>
  </si>
  <si>
    <t>MN Khâu Tinh</t>
  </si>
  <si>
    <t>MN Hồng Thái</t>
  </si>
  <si>
    <t>MN Côn Lôn</t>
  </si>
  <si>
    <t>MN Thượng Giáp</t>
  </si>
  <si>
    <t>MN ĐÀ VỊ</t>
  </si>
  <si>
    <t>CHIÊM HÓA</t>
  </si>
  <si>
    <t xml:space="preserve">MN Minh Quang </t>
  </si>
  <si>
    <t>MN Phúc Sơn</t>
  </si>
  <si>
    <t>MN Tân Mỹ</t>
  </si>
  <si>
    <t>MN Hùng Mỹ</t>
  </si>
  <si>
    <t>MN Xuân Quang</t>
  </si>
  <si>
    <t>MN Bình Phú</t>
  </si>
  <si>
    <t>MN Kiên Đài</t>
  </si>
  <si>
    <t>MN Phú Bình</t>
  </si>
  <si>
    <t>MN Yên Lập</t>
  </si>
  <si>
    <t>MN Ngọc Hội</t>
  </si>
  <si>
    <t>MN Linh Phú</t>
  </si>
  <si>
    <t>MN Tri Phú</t>
  </si>
  <si>
    <t>MN Kim Bình</t>
  </si>
  <si>
    <t>MN Bình Nhân</t>
  </si>
  <si>
    <t>MN Vinh Quang</t>
  </si>
  <si>
    <t>MN Nhân Lý</t>
  </si>
  <si>
    <t>MN Hòa An</t>
  </si>
  <si>
    <t>MN Trung Hòa</t>
  </si>
  <si>
    <t>MN Trung Hà</t>
  </si>
  <si>
    <t>MN Hà Lang</t>
  </si>
  <si>
    <t>MN Tân An</t>
  </si>
  <si>
    <t>MN Tân Thịnh</t>
  </si>
  <si>
    <t>MN Phúc Thịnh</t>
  </si>
  <si>
    <t>MN Yên Nguyên</t>
  </si>
  <si>
    <t>MN Hòa Phú</t>
  </si>
  <si>
    <t>MN Sao Mai</t>
  </si>
  <si>
    <t>0</t>
  </si>
  <si>
    <t>MN Đội Bình</t>
  </si>
  <si>
    <t>MN Nhữ Khê</t>
  </si>
  <si>
    <t>MN Nhữ Hán</t>
  </si>
  <si>
    <t>MN Đình Bằng</t>
  </si>
  <si>
    <t>MN Mỹ Bằng</t>
  </si>
  <si>
    <t>MN Hoàng Khai</t>
  </si>
  <si>
    <t>MN Trung Môn</t>
  </si>
  <si>
    <t>MN Chân Sơn</t>
  </si>
  <si>
    <t>MN Thắng Quân</t>
  </si>
  <si>
    <t>MN Lang Quán</t>
  </si>
  <si>
    <t>MN Tứ Quận</t>
  </si>
  <si>
    <t>MN Phúc Ninh</t>
  </si>
  <si>
    <t>MN Lực Hành</t>
  </si>
  <si>
    <t>MN Chiêu Yên</t>
  </si>
  <si>
    <t>MN Quý Quân</t>
  </si>
  <si>
    <t>MN Kiến Thiết</t>
  </si>
  <si>
    <t>MN Trung Trực</t>
  </si>
  <si>
    <t>MN Tân Long</t>
  </si>
  <si>
    <t>MN Tân Tiến</t>
  </si>
  <si>
    <t>MN Thái Bình</t>
  </si>
  <si>
    <t>MN Tiến Bộ</t>
  </si>
  <si>
    <t>MN Phú Thịnh</t>
  </si>
  <si>
    <t>MN Đạo Viện</t>
  </si>
  <si>
    <t>MN Công Đa</t>
  </si>
  <si>
    <t>MN Trung Sơn</t>
  </si>
  <si>
    <t>MN Kim Quan</t>
  </si>
  <si>
    <t>MN Hùng Lợi</t>
  </si>
  <si>
    <t>MN Trung Minh</t>
  </si>
  <si>
    <t>MN Xuân Vân</t>
  </si>
  <si>
    <t>MN Bình Yên</t>
  </si>
  <si>
    <t>MN Cấp Tiến</t>
  </si>
  <si>
    <t>MN Chi Thiết</t>
  </si>
  <si>
    <t>MN Đại Phú</t>
  </si>
  <si>
    <t>MN Đông Lợi</t>
  </si>
  <si>
    <t>MN Đồng Quý</t>
  </si>
  <si>
    <t>MN  Đông Thọ</t>
  </si>
  <si>
    <t>MN Đông Thọ 2</t>
  </si>
  <si>
    <t>MN Hào Phú</t>
  </si>
  <si>
    <t>MN Hoa Hồng</t>
  </si>
  <si>
    <t>MN Hoa Sen</t>
  </si>
  <si>
    <t>MN Hồng Lạc</t>
  </si>
  <si>
    <t>MN Hợp Hòa</t>
  </si>
  <si>
    <t>MN Hợp Thành</t>
  </si>
  <si>
    <t>MN Kháng Nhật</t>
  </si>
  <si>
    <t>MN Lương Thiện</t>
  </si>
  <si>
    <t>MN Minh Thanh</t>
  </si>
  <si>
    <t>MN  Ninh Lai</t>
  </si>
  <si>
    <t>MN Phú Lương</t>
  </si>
  <si>
    <t>MN Phúc Ứng</t>
  </si>
  <si>
    <t>MN Quyết Thắng</t>
  </si>
  <si>
    <t>MN Sơn Nam</t>
  </si>
  <si>
    <t>MN Tam Đa</t>
  </si>
  <si>
    <t>MN Tân Thanh</t>
  </si>
  <si>
    <t>MN Tân Trào</t>
  </si>
  <si>
    <t>MN Thiện Kế</t>
  </si>
  <si>
    <t>MN Thượng Ấm</t>
  </si>
  <si>
    <t>MN Trung Yên</t>
  </si>
  <si>
    <t>MN Trường Sinh</t>
  </si>
  <si>
    <t>MN Tú Thịnh</t>
  </si>
  <si>
    <t>MN Văn Phú</t>
  </si>
  <si>
    <t>MN Vân Sơn</t>
  </si>
  <si>
    <t>MN Vĩnh Lợi</t>
  </si>
  <si>
    <t>YÊN SƠN</t>
  </si>
  <si>
    <t>SƠN DƯƠNG</t>
  </si>
  <si>
    <t>I</t>
  </si>
  <si>
    <t>III</t>
  </si>
  <si>
    <t>V</t>
  </si>
  <si>
    <t>VI</t>
  </si>
  <si>
    <t>MN Hương Sen</t>
  </si>
  <si>
    <t>MN Tràng Đà</t>
  </si>
  <si>
    <t>MN Nông Tiến</t>
  </si>
  <si>
    <t>Hưng Thành</t>
  </si>
  <si>
    <t>MN Ỷ La</t>
  </si>
  <si>
    <t>Tân Hà</t>
  </si>
  <si>
    <t>Sao Mai</t>
  </si>
  <si>
    <t>Hoa Sen</t>
  </si>
  <si>
    <t>Hoa Mai</t>
  </si>
  <si>
    <t>Phan Thiết</t>
  </si>
  <si>
    <t>Tân Trào</t>
  </si>
  <si>
    <t>Hoa Phượng</t>
  </si>
  <si>
    <t>Sông Lô</t>
  </si>
  <si>
    <t>Lưỡng Vượng</t>
  </si>
  <si>
    <t>An Khang</t>
  </si>
  <si>
    <t>Thái Long</t>
  </si>
  <si>
    <t>Đội Cấn</t>
  </si>
  <si>
    <t>Kim PHú</t>
  </si>
  <si>
    <t>Phú Lâm</t>
  </si>
  <si>
    <t>THANH PHỐ</t>
  </si>
  <si>
    <t>VII</t>
  </si>
  <si>
    <t xml:space="preserve"> MN Yên Thuận</t>
  </si>
  <si>
    <t>MN Bạch Xa</t>
  </si>
  <si>
    <t xml:space="preserve"> MN Minh Khương</t>
  </si>
  <si>
    <t xml:space="preserve"> MN Minh Dân</t>
  </si>
  <si>
    <t xml:space="preserve"> MN Phù Lưu</t>
  </si>
  <si>
    <t>MN Tân Thành</t>
  </si>
  <si>
    <t xml:space="preserve"> MN Minh Hương</t>
  </si>
  <si>
    <t xml:space="preserve"> MN Yên Lâm</t>
  </si>
  <si>
    <t xml:space="preserve"> MN Nhân Mục</t>
  </si>
  <si>
    <t xml:space="preserve"> MN Bằng Cốc</t>
  </si>
  <si>
    <t xml:space="preserve"> MN Thành Long</t>
  </si>
  <si>
    <t xml:space="preserve"> MN Thái Hòa</t>
  </si>
  <si>
    <t xml:space="preserve"> MN Đức Ninh</t>
  </si>
  <si>
    <t>HÀM YÊN</t>
  </si>
  <si>
    <t xml:space="preserve"> MN Bình Xa</t>
  </si>
  <si>
    <t xml:space="preserve"> MN Yên Phú</t>
  </si>
  <si>
    <t xml:space="preserve"> MN Thá Sơn</t>
  </si>
  <si>
    <t xml:space="preserve"> MN Hùng Đức</t>
  </si>
  <si>
    <t>Nhân viên 68</t>
  </si>
  <si>
    <r>
      <t xml:space="preserve"> </t>
    </r>
    <r>
      <rPr>
        <sz val="10"/>
        <rFont val="Times New Roman"/>
        <family val="1"/>
      </rPr>
      <t>MNTân Yên</t>
    </r>
  </si>
  <si>
    <t>Lãnh đạo quản lý</t>
  </si>
  <si>
    <t>Huyện</t>
  </si>
  <si>
    <t>TỔNG CỘNG</t>
  </si>
  <si>
    <t>Từ 3 tháng- 12 tháng hoặc từ 3-4 tuổi</t>
  </si>
  <si>
    <t>Từ 13 tháng- 24 tháng hoặc từ 4-5 tuổi</t>
  </si>
  <si>
    <t>Từ 25 tháng - 36 tháng hoặc từ 5-6 tuổi</t>
  </si>
  <si>
    <t xml:space="preserve">Cấp học </t>
  </si>
  <si>
    <t xml:space="preserve">Số lớp, số học sinh </t>
  </si>
  <si>
    <t>Bí thư Đoàn</t>
  </si>
  <si>
    <t>Trường THPT Lâm Bình</t>
  </si>
  <si>
    <t>Lớp thường</t>
  </si>
  <si>
    <t>Tổng số trường</t>
  </si>
  <si>
    <t>Lãnh đạo QL</t>
  </si>
  <si>
    <t xml:space="preserve">Tổng cộng </t>
  </si>
  <si>
    <t>Tất cả các lớp đều học 2 buổi/ngày</t>
  </si>
  <si>
    <t>ỦY BAN NHÂN DÂN TỈNH TUYÊN QUANG</t>
  </si>
  <si>
    <t>UBND huyện Na Hang</t>
  </si>
  <si>
    <t>UBND huyện Lâm Bình</t>
  </si>
  <si>
    <t>UBND huyện Chiêm Hóa</t>
  </si>
  <si>
    <t>UBND huyện Hàm Yên</t>
  </si>
  <si>
    <t>UBND huyện Yên Sơn</t>
  </si>
  <si>
    <t>UBND huyện Sơn Dương</t>
  </si>
  <si>
    <t>Số lớp, học sinh học 2 buổi/ngày</t>
  </si>
  <si>
    <t>Thực hiện năm học 2022-2023</t>
  </si>
  <si>
    <t>Kế hoạch năm học 2023-2024</t>
  </si>
  <si>
    <t>Số được giao năm học 2022-2023</t>
  </si>
  <si>
    <t>Thực trạng đội ngũ có mặt đến 31/3/2023</t>
  </si>
  <si>
    <t>Nhu cầu đội ngũ năm học 2023-2024</t>
  </si>
  <si>
    <t>Tăng, giảm (-) năm học 2023-2024 so với năm học 2022-2023</t>
  </si>
  <si>
    <t>Thực trạng đội ngũ năm học đến 31/3/2023</t>
  </si>
  <si>
    <t>Thực trạng số lượng người làm việc 31/3/2023</t>
  </si>
  <si>
    <t>Lớp 1</t>
  </si>
  <si>
    <t>Lớp 2</t>
  </si>
  <si>
    <t>Lớp 3</t>
  </si>
  <si>
    <t>Lớp 4</t>
  </si>
  <si>
    <t>Lớp 5</t>
  </si>
  <si>
    <t>Thư viện, TB, TN, CNTT…</t>
  </si>
  <si>
    <t>Giáo vụ, hỗ trợ NKT</t>
  </si>
  <si>
    <t>VT, KT, YT và TQ</t>
  </si>
  <si>
    <t>Lớp 6</t>
  </si>
  <si>
    <t>Lớp 7</t>
  </si>
  <si>
    <t>Lớp 8</t>
  </si>
  <si>
    <t>Lớp 9</t>
  </si>
  <si>
    <t>Số lớp, số học sinh</t>
  </si>
  <si>
    <t>UBND thành phố TQ</t>
  </si>
  <si>
    <t>Lớp 10</t>
  </si>
  <si>
    <t>Lớp 11</t>
  </si>
  <si>
    <t>Lớp 12</t>
  </si>
  <si>
    <t xml:space="preserve">CB QL </t>
  </si>
  <si>
    <t>CB QL</t>
  </si>
  <si>
    <t>Sở Giáo dục và Đào tạo</t>
  </si>
  <si>
    <t>Số lượng người làm việc được giao năm 2023</t>
  </si>
  <si>
    <t>1 buổi</t>
  </si>
  <si>
    <t>2 buổi</t>
  </si>
  <si>
    <t>Dự kiến thực hiện năm học 2023-2024</t>
  </si>
  <si>
    <t>Nội trú/bán trú</t>
  </si>
  <si>
    <t>Giáo viên NQ 102</t>
  </si>
  <si>
    <t>Trường THCS và THPT Thượng Lâm</t>
  </si>
  <si>
    <t>Trường THCS và THPT Kháng Nhật</t>
  </si>
  <si>
    <t>Sở Giáo dục và đào tạo</t>
  </si>
  <si>
    <t>Trường PTDTNT ATK Sơn Dương</t>
  </si>
  <si>
    <t>Trường THPT Minh Quang</t>
  </si>
  <si>
    <t>Trường THPT Na Hang</t>
  </si>
  <si>
    <t>Trường THPT Yên Hoa</t>
  </si>
  <si>
    <t>THPT Chiêm Hóa</t>
  </si>
  <si>
    <t>Trường THPT Đầm Hồng</t>
  </si>
  <si>
    <t>Trường THPT Kim Bình</t>
  </si>
  <si>
    <t>Trường THPT Hà Lang</t>
  </si>
  <si>
    <t>Trường THPT Hòa Phú</t>
  </si>
  <si>
    <t>Trường THPT Hàm Yên</t>
  </si>
  <si>
    <t>Trường THPT Phù Lưu</t>
  </si>
  <si>
    <t>Trường THPT Thái Hoà</t>
  </si>
  <si>
    <t>Trường THPT Xuân Huy</t>
  </si>
  <si>
    <t>Trường THPT Tháng 10</t>
  </si>
  <si>
    <t>Trường THPT Xuân Vân</t>
  </si>
  <si>
    <t>Trường THPT Trung Sơn</t>
  </si>
  <si>
    <t xml:space="preserve">Trường THPT Chuyên </t>
  </si>
  <si>
    <t>Trường THPT Tân Trào</t>
  </si>
  <si>
    <t xml:space="preserve">Trường THPT Nguyễn Văn Huyên </t>
  </si>
  <si>
    <t>Trường THPT Ỷ La</t>
  </si>
  <si>
    <t>Trường THPT Sông Lô</t>
  </si>
  <si>
    <t xml:space="preserve">Trường PT DTNT THPT </t>
  </si>
  <si>
    <t>Trường THPT Sơn Dương</t>
  </si>
  <si>
    <t>Trường THPT Sơn Nam</t>
  </si>
  <si>
    <t>Trường THPT Kim Xuyên</t>
  </si>
  <si>
    <t>Trường THPT Đông Thọ</t>
  </si>
  <si>
    <t>Trường THPT ATK Tân Trào</t>
  </si>
  <si>
    <t>Trường PT DTNT THCS và THPT huyện Na Hang</t>
  </si>
  <si>
    <t>Trường PT DTNT THCS và THPT huyện Chiêm Hóa</t>
  </si>
  <si>
    <t>Trường PT DTNT THCS và THPT huyện Hàm Yên</t>
  </si>
  <si>
    <t>Trường PT DTNT THCS và THPT huyện Lâm Bình</t>
  </si>
  <si>
    <t>Số nhóm/lớp</t>
  </si>
  <si>
    <t>Số còn thiếu so với định mức</t>
  </si>
  <si>
    <t>Định mức lớp nhà trẻ 2,5, lớp mẫu giáo 2,2</t>
  </si>
  <si>
    <t>Định mức lớp học 1 buổi/ngày 1,20; lớp học 2 buổi/ngày 1,50</t>
  </si>
  <si>
    <t>Số thiếu theo định mức</t>
  </si>
  <si>
    <t>Thường</t>
  </si>
  <si>
    <t>NT, BT</t>
  </si>
  <si>
    <t>Tăng/giảm năm học 2023-2024 so với năm học 2022-2023</t>
  </si>
  <si>
    <t>Định mức lớp thường 1,9; lớp NT, BT 2,20</t>
  </si>
  <si>
    <t>HĐLĐ theo NĐ 68</t>
  </si>
  <si>
    <t>NT</t>
  </si>
  <si>
    <t>Chuyên</t>
  </si>
  <si>
    <t>Tổng số CBQL, GV, NV</t>
  </si>
  <si>
    <t>Nhu cầu số lượng người làm việc (theo định mức)</t>
  </si>
  <si>
    <t>LĐ, QL</t>
  </si>
  <si>
    <t>Số lượng người làm việc được UBND tỉnh giao năm 2023</t>
  </si>
  <si>
    <t>Tổng cộng</t>
  </si>
  <si>
    <t>HĐ 68</t>
  </si>
  <si>
    <t>Đơn vị nhóm 3</t>
  </si>
  <si>
    <t>Đơn vị nhóm 4</t>
  </si>
  <si>
    <t>VT, YT và TQ</t>
  </si>
  <si>
    <t>Thủ quỹ</t>
  </si>
  <si>
    <t>Tổng số CBQL GV, NV</t>
  </si>
  <si>
    <t>HĐ hỗ trợ phục vụ theo NĐ số 111</t>
  </si>
  <si>
    <t xml:space="preserve"> HĐ hưởng chế độ chính sách theo QĐ 60/2011/QĐ-TTg</t>
  </si>
  <si>
    <t>Giáo viên hợp đồng (HĐ theo NQ 120 trước đây)</t>
  </si>
  <si>
    <t>Phụ lục 2B2
BIỂU RÀ SOÁT BỐ TRÍ, SẮP XẾP SỐ LƯỢNG NGƯỜI LÀM VIỆC ĐƯỢC GIAO NĂM HỌC 2022-2023
VÀ KẾ HOẠCH BỐ TRÍ, SẮP XẾP SỐ LƯỢNG NGƯỜI LÀM VIỆC ĐƯỢC GIAO NĂM HỌC 2023-2024 CỦA CẤP HỌC TIỂU HỌC</t>
  </si>
  <si>
    <t>Phụ lục 2D
BIỂU THỐNG KÊ SỐ LỚP, SỐ HỌC SINH VÀ NHU CẦU SỐ LƯỢNG NGƯỜI LÀM VIỆC
 TRONG CÁC ĐƠN VỊ SỰ NGHIỆP GIÁO DỤC CẤP THPT NĂM HỌC 2023-2024</t>
  </si>
  <si>
    <t>Phụ lục 2C1
BIỂU RÀ SOÁT THỰC TRẠNG SỐ TRƯỜNG, LỚP, SỐ HỌC SINH NĂM HỌC 2022-2023
 VÀ KẾ HOẠCH BỐ TRÍ SỐ TRƯỜNG, LỚP, SỐ HỌC SINH  NĂM HỌC 2023-2024 CỦA CẤP HỌC TRUNG HỌC CƠ SỞ</t>
  </si>
  <si>
    <t xml:space="preserve">Phụ lục 2B1
BIỂU RÀ SOÁT THỰC TRẠNG SỐ TRƯỜNG, LỚP, SỐ HỌC SINH  NĂM HỌC 2022-2023 VÀ KẾ HOẠCH BỐ TRÍ SỐ TRƯỜNG, LỚP, SỐ HỌC SINH NĂM HỌC 2023-2024 CỦA CẤP HỌC TIỂU HỌC </t>
  </si>
  <si>
    <t>Phụ lục 2A2
BIỂU RÀ SOÁT BỐ TRÍ, SẮP XẾP SỐ LƯỢNG NGƯỜI LÀM VIỆC ĐƯỢC GIAO NĂM HỌC 2022-2023, KẾ HOẠCH NĂM HỌC 2023-2024 
VÀ ĐỀ XUẤT HỢP ĐỒNG LAO ĐỘNG THEO NGHỊ ĐỊNH SỐ 111/2022/NĐ-CP CỦA CẤP HỌC MẦM NON</t>
  </si>
  <si>
    <t>Phụ lục 2A1
BIỂU RÀ SOÁT THỰC TRẠNG SỐ TRƯỜNG, LỚP, SỐ HỌC SINH NĂM HỌC 2022-2023
  VÀ KẾ HOẠCH BỐ TRÍ SỐ TRƯỜNG, LỚP, SỐ HỌC SINH NĂM HỌC 2023-2024 CỦA CẤP MẦM NON</t>
  </si>
  <si>
    <t>Phụ lục 2C2
BIỂU RÀ SOÁT BỐ TRÍ, SẮP XẾP SỐ LƯỢNG NGƯỜI LÀM VIỆC ĐƯỢC GIAO NĂM HỌC 2022-2023 
VÀ KẾ HOẠCH BỐ TRÍ, SẮP XẾP SỐ LƯỢNG NGƯỜI LÀM VIỆC ĐƯỢC GIAO
NĂM HỌC 2023-2024 CỦA CẤP HỌC TRUNG HỌC CƠ SỞ</t>
  </si>
  <si>
    <t>(Kèm theo Kế hoạch số 205/KH-UBND ngày 31 tháng  8  năm 2023 của UBND tỉnh Tuyên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</si>
</sst>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 _₫_-;\-* #,##0.00\ _₫_-;_-* &quot;-&quot;??\ _₫_-;_-@_-"/>
    <numFmt numFmtId="165" formatCode="0;\-0;;@"/>
    <numFmt numFmtId="166" formatCode="0.0;\-0.0;;@"/>
    <numFmt numFmtId="167" formatCode="_-* #.##0.00_-;\-* #.##0.00_-;_-* &quot;-&quot;??_-;_-@_-"/>
    <numFmt numFmtId="168" formatCode="_-* #.##0.00\ _₫_-;\-* #.##0.00\ _₫_-;_-* &quot;-&quot;??\ _₫_-;_-@_-"/>
  </numFmts>
  <fonts count="83" x14ac:knownFonts="1">
    <font>
      <sz val="12"/>
      <name val="Times New Roman"/>
    </font>
    <font>
      <sz val="12"/>
      <color theme="1"/>
      <name val="Times New Roman"/>
      <family val="2"/>
      <charset val="163"/>
    </font>
    <font>
      <sz val="12"/>
      <color theme="1"/>
      <name val="Times New Roman"/>
      <family val="2"/>
    </font>
    <font>
      <b/>
      <sz val="12"/>
      <name val="Times New Roman"/>
      <family val="1"/>
    </font>
    <font>
      <sz val="10"/>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sz val="12"/>
      <name val="Times New Roman"/>
      <family val="1"/>
    </font>
    <font>
      <b/>
      <sz val="11"/>
      <color indexed="63"/>
      <name val="Calibri"/>
      <family val="2"/>
    </font>
    <font>
      <b/>
      <sz val="18"/>
      <color indexed="56"/>
      <name val="Cambria"/>
      <family val="2"/>
    </font>
    <font>
      <b/>
      <sz val="11"/>
      <color indexed="8"/>
      <name val="Calibri"/>
      <family val="2"/>
    </font>
    <font>
      <sz val="11"/>
      <color indexed="10"/>
      <name val="Calibri"/>
      <family val="2"/>
    </font>
    <font>
      <sz val="12"/>
      <name val="Times New Roman"/>
      <family val="1"/>
    </font>
    <font>
      <b/>
      <sz val="11"/>
      <name val="Times New Roman"/>
      <family val="1"/>
    </font>
    <font>
      <b/>
      <sz val="9"/>
      <name val="Times New Roman"/>
      <family val="1"/>
    </font>
    <font>
      <sz val="9"/>
      <name val="Times New Roman"/>
      <family val="1"/>
    </font>
    <font>
      <sz val="9"/>
      <name val="Times New Roman"/>
      <family val="1"/>
      <charset val="163"/>
    </font>
    <font>
      <b/>
      <sz val="10"/>
      <name val="Times New Roman"/>
      <family val="1"/>
    </font>
    <font>
      <i/>
      <sz val="9"/>
      <name val="Times New Roman"/>
      <family val="1"/>
    </font>
    <font>
      <sz val="10"/>
      <name val="Arial"/>
      <family val="2"/>
      <charset val="163"/>
    </font>
    <font>
      <sz val="12"/>
      <name val="Times New Roman"/>
      <family val="1"/>
      <charset val="163"/>
    </font>
    <font>
      <sz val="12"/>
      <color indexed="8"/>
      <name val="Times New Roman"/>
      <family val="2"/>
    </font>
    <font>
      <i/>
      <sz val="11"/>
      <name val="Times New Roman"/>
      <family val="1"/>
      <charset val="163"/>
    </font>
    <font>
      <i/>
      <sz val="12"/>
      <name val="Times New Roman"/>
      <family val="1"/>
      <charset val="163"/>
    </font>
    <font>
      <i/>
      <sz val="9"/>
      <name val="Times New Roman"/>
      <family val="1"/>
      <charset val="163"/>
    </font>
    <font>
      <b/>
      <sz val="9"/>
      <name val="Times New Roman"/>
      <family val="1"/>
      <charset val="163"/>
    </font>
    <font>
      <sz val="9"/>
      <color indexed="10"/>
      <name val="Times New Roman"/>
      <family val="1"/>
      <charset val="163"/>
    </font>
    <font>
      <b/>
      <sz val="12"/>
      <name val="Times New Roman"/>
      <family val="1"/>
      <charset val="163"/>
    </font>
    <font>
      <i/>
      <sz val="12"/>
      <name val="Times New Roman"/>
      <family val="1"/>
    </font>
    <font>
      <sz val="9"/>
      <color indexed="10"/>
      <name val="Times New Roman"/>
      <family val="1"/>
    </font>
    <font>
      <b/>
      <i/>
      <sz val="11"/>
      <name val="Times New Roman"/>
      <family val="1"/>
    </font>
    <font>
      <b/>
      <sz val="9"/>
      <color indexed="10"/>
      <name val="Times New Roman"/>
      <family val="1"/>
    </font>
    <font>
      <b/>
      <sz val="9"/>
      <color indexed="10"/>
      <name val="Times New Roman"/>
      <family val="1"/>
      <charset val="163"/>
    </font>
    <font>
      <b/>
      <sz val="14"/>
      <name val="Times New Roman"/>
      <family val="1"/>
    </font>
    <font>
      <sz val="14"/>
      <name val="Times New Roman"/>
      <family val="1"/>
    </font>
    <font>
      <sz val="12"/>
      <name val="Times New Roman"/>
      <family val="1"/>
    </font>
    <font>
      <sz val="10"/>
      <color indexed="8"/>
      <name val="Times New Roman"/>
      <family val="1"/>
    </font>
    <font>
      <sz val="10"/>
      <color indexed="10"/>
      <name val="Times New Roman"/>
      <family val="1"/>
    </font>
    <font>
      <sz val="10"/>
      <color indexed="10"/>
      <name val="Times New Roman"/>
      <family val="1"/>
    </font>
    <font>
      <i/>
      <sz val="10"/>
      <name val="Times New Roman"/>
      <family val="1"/>
    </font>
    <font>
      <sz val="11"/>
      <name val="Times New Roman"/>
      <family val="1"/>
    </font>
    <font>
      <sz val="10"/>
      <color indexed="8"/>
      <name val="Times New Roman"/>
      <family val="1"/>
    </font>
    <font>
      <sz val="14"/>
      <color indexed="10"/>
      <name val="Times New Roman"/>
      <family val="1"/>
    </font>
    <font>
      <b/>
      <sz val="14"/>
      <color indexed="10"/>
      <name val="Times New Roman"/>
      <family val="1"/>
    </font>
    <font>
      <sz val="8"/>
      <name val="Times New Roman"/>
      <family val="1"/>
    </font>
    <font>
      <i/>
      <sz val="14"/>
      <name val="Times New Roman"/>
      <family val="1"/>
    </font>
    <font>
      <b/>
      <sz val="16"/>
      <name val="Times New Roman"/>
      <family val="1"/>
    </font>
    <font>
      <sz val="16"/>
      <name val="Times New Roman"/>
      <family val="1"/>
    </font>
    <font>
      <sz val="18"/>
      <name val="Times New Roman"/>
      <family val="1"/>
    </font>
    <font>
      <b/>
      <sz val="15"/>
      <name val="Times New Roman"/>
      <family val="1"/>
    </font>
    <font>
      <sz val="11"/>
      <name val="Times New Roman"/>
      <family val="1"/>
      <charset val="163"/>
    </font>
    <font>
      <b/>
      <sz val="11"/>
      <name val="Times New Roman"/>
      <family val="1"/>
      <charset val="163"/>
    </font>
    <font>
      <i/>
      <sz val="16"/>
      <name val="Times New Roman"/>
      <family val="1"/>
    </font>
    <font>
      <sz val="8"/>
      <name val="Times New Roman"/>
      <family val="1"/>
    </font>
    <font>
      <sz val="12"/>
      <color theme="1"/>
      <name val="Times New Roman"/>
      <family val="2"/>
    </font>
    <font>
      <sz val="12"/>
      <color rgb="FF000000"/>
      <name val="Times New Roman"/>
      <family val="1"/>
    </font>
    <font>
      <sz val="10"/>
      <color indexed="60"/>
      <name val="Times New Roman"/>
      <family val="1"/>
    </font>
    <font>
      <sz val="14"/>
      <color theme="1"/>
      <name val="Times New Roman"/>
      <family val="2"/>
      <charset val="163"/>
    </font>
    <font>
      <sz val="10"/>
      <name val="Times New Roman"/>
      <family val="1"/>
      <charset val="163"/>
    </font>
    <font>
      <b/>
      <sz val="10"/>
      <name val="Times New Roman"/>
      <family val="1"/>
      <charset val="163"/>
    </font>
    <font>
      <i/>
      <sz val="11"/>
      <name val="Times New Roman"/>
      <family val="1"/>
    </font>
    <font>
      <b/>
      <sz val="11"/>
      <color indexed="60"/>
      <name val="Times New Roman"/>
      <family val="1"/>
    </font>
    <font>
      <sz val="11"/>
      <color theme="1"/>
      <name val="Calibri"/>
      <family val="2"/>
      <scheme val="minor"/>
    </font>
    <font>
      <sz val="14"/>
      <name val="Times New Roman"/>
      <family val="1"/>
      <charset val="163"/>
    </font>
    <font>
      <sz val="11"/>
      <color rgb="FFFF0000"/>
      <name val="Times New Roman"/>
      <family val="1"/>
    </font>
    <font>
      <sz val="11"/>
      <name val="Cambria"/>
      <family val="1"/>
      <scheme val="major"/>
    </font>
    <font>
      <i/>
      <sz val="11"/>
      <name val="Cambria"/>
      <family val="1"/>
      <scheme val="major"/>
    </font>
    <font>
      <sz val="11"/>
      <name val="Cambria"/>
      <family val="1"/>
    </font>
    <font>
      <b/>
      <sz val="11"/>
      <color indexed="60"/>
      <name val="Times New Roman"/>
      <family val="1"/>
      <charset val="163"/>
    </font>
    <font>
      <b/>
      <i/>
      <sz val="12"/>
      <name val="Times New Roman"/>
      <family val="1"/>
    </font>
    <font>
      <sz val="12"/>
      <color rgb="FFFF0000"/>
      <name val="Times New Roman"/>
      <family val="1"/>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7"/>
        <bgColor indexed="64"/>
      </patternFill>
    </fill>
    <fill>
      <patternFill patternType="solid">
        <fgColor indexed="9"/>
        <bgColor indexed="64"/>
      </patternFill>
    </fill>
    <fill>
      <patternFill patternType="solid">
        <fgColor indexed="13"/>
        <bgColor indexed="64"/>
      </patternFill>
    </fill>
    <fill>
      <patternFill patternType="solid">
        <fgColor indexed="51"/>
        <bgColor indexed="64"/>
      </patternFill>
    </fill>
    <fill>
      <patternFill patternType="solid">
        <fgColor theme="0"/>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s>
  <cellStyleXfs count="66">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8" fillId="20" borderId="1" applyNumberFormat="0" applyAlignment="0" applyProtection="0"/>
    <xf numFmtId="164" fontId="47" fillId="0" borderId="0" applyFont="0" applyFill="0" applyBorder="0" applyAlignment="0" applyProtection="0"/>
    <xf numFmtId="43" fontId="33" fillId="0" borderId="0" applyFont="0" applyFill="0" applyBorder="0" applyAlignment="0" applyProtection="0"/>
    <xf numFmtId="0" fontId="9" fillId="21" borderId="2" applyNumberFormat="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0" borderId="3"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5" fillId="7" borderId="1" applyNumberFormat="0" applyAlignment="0" applyProtection="0"/>
    <xf numFmtId="0" fontId="24" fillId="0" borderId="0"/>
    <xf numFmtId="0" fontId="33" fillId="0" borderId="0"/>
    <xf numFmtId="0" fontId="31" fillId="0" borderId="0"/>
    <xf numFmtId="0" fontId="19" fillId="0" borderId="0"/>
    <xf numFmtId="0" fontId="16" fillId="0" borderId="6" applyNumberFormat="0" applyFill="0" applyAlignment="0" applyProtection="0"/>
    <xf numFmtId="0" fontId="17" fillId="22" borderId="0" applyNumberFormat="0" applyBorder="0" applyAlignment="0" applyProtection="0"/>
    <xf numFmtId="0" fontId="18" fillId="0" borderId="0"/>
    <xf numFmtId="0" fontId="18" fillId="0" borderId="0"/>
    <xf numFmtId="0" fontId="66" fillId="0" borderId="0"/>
    <xf numFmtId="0" fontId="19" fillId="0" borderId="0"/>
    <xf numFmtId="0" fontId="32" fillId="0" borderId="0"/>
    <xf numFmtId="0" fontId="67" fillId="0" borderId="0"/>
    <xf numFmtId="0" fontId="33" fillId="0" borderId="0"/>
    <xf numFmtId="0" fontId="67" fillId="0" borderId="0"/>
    <xf numFmtId="0" fontId="19" fillId="23" borderId="7" applyNumberFormat="0" applyFont="0" applyAlignment="0" applyProtection="0"/>
    <xf numFmtId="0" fontId="20" fillId="20" borderId="8" applyNumberFormat="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0" borderId="0" applyNumberFormat="0" applyFill="0" applyBorder="0" applyAlignment="0" applyProtection="0"/>
    <xf numFmtId="0" fontId="2" fillId="0" borderId="0"/>
    <xf numFmtId="0" fontId="31" fillId="0" borderId="0"/>
    <xf numFmtId="0" fontId="69" fillId="0" borderId="0"/>
    <xf numFmtId="0" fontId="19" fillId="0" borderId="0"/>
    <xf numFmtId="164" fontId="19" fillId="0" borderId="0" applyFont="0" applyFill="0" applyBorder="0" applyAlignment="0" applyProtection="0"/>
    <xf numFmtId="167" fontId="74" fillId="0" borderId="0" applyFont="0" applyFill="0" applyBorder="0" applyAlignment="0" applyProtection="0"/>
    <xf numFmtId="167" fontId="74" fillId="0" borderId="0" applyFont="0" applyFill="0" applyBorder="0" applyAlignment="0" applyProtection="0"/>
    <xf numFmtId="167" fontId="74" fillId="0" borderId="0" applyFont="0" applyFill="0" applyBorder="0" applyAlignment="0" applyProtection="0"/>
    <xf numFmtId="167" fontId="5" fillId="0" borderId="0" applyFont="0" applyFill="0" applyBorder="0" applyAlignment="0" applyProtection="0"/>
    <xf numFmtId="168" fontId="1" fillId="0" borderId="0" applyFont="0" applyFill="0" applyBorder="0" applyAlignment="0" applyProtection="0"/>
  </cellStyleXfs>
  <cellXfs count="521">
    <xf numFmtId="0" fontId="0" fillId="0" borderId="0" xfId="0"/>
    <xf numFmtId="0" fontId="27" fillId="0" borderId="0" xfId="0" applyFont="1"/>
    <xf numFmtId="0" fontId="28" fillId="0" borderId="0" xfId="0" applyFont="1"/>
    <xf numFmtId="0" fontId="28" fillId="0" borderId="0" xfId="47" applyFont="1" applyAlignment="1">
      <alignment vertical="center"/>
    </xf>
    <xf numFmtId="0" fontId="3" fillId="0" borderId="10" xfId="40" applyFont="1" applyBorder="1" applyAlignment="1">
      <alignment horizontal="center" vertical="center"/>
    </xf>
    <xf numFmtId="0" fontId="28" fillId="0" borderId="0" xfId="47" applyFont="1" applyAlignment="1">
      <alignment horizontal="center" vertical="center"/>
    </xf>
    <xf numFmtId="0" fontId="34" fillId="0" borderId="0" xfId="0" applyFont="1" applyAlignment="1">
      <alignment horizontal="right"/>
    </xf>
    <xf numFmtId="0" fontId="4" fillId="0" borderId="11" xfId="0" applyFont="1" applyBorder="1" applyAlignment="1">
      <alignment horizontal="center" vertical="center"/>
    </xf>
    <xf numFmtId="0" fontId="39" fillId="0" borderId="0" xfId="47" applyFont="1" applyAlignment="1">
      <alignment vertical="center"/>
    </xf>
    <xf numFmtId="0" fontId="39" fillId="0" borderId="0" xfId="40" applyFont="1" applyAlignment="1">
      <alignment vertical="center"/>
    </xf>
    <xf numFmtId="0" fontId="36" fillId="0" borderId="11" xfId="40" applyFont="1" applyBorder="1" applyAlignment="1">
      <alignment horizontal="center" vertical="center" wrapText="1"/>
    </xf>
    <xf numFmtId="0" fontId="39" fillId="0" borderId="10" xfId="40" applyFont="1" applyBorder="1" applyAlignment="1">
      <alignment horizontal="center" vertical="center"/>
    </xf>
    <xf numFmtId="0" fontId="37" fillId="0" borderId="0" xfId="47" applyFont="1" applyAlignment="1">
      <alignment vertical="center"/>
    </xf>
    <xf numFmtId="0" fontId="42" fillId="0" borderId="10" xfId="0" applyFont="1" applyBorder="1" applyAlignment="1">
      <alignment horizontal="right"/>
    </xf>
    <xf numFmtId="165" fontId="4" fillId="0" borderId="11" xfId="40" applyNumberFormat="1" applyFont="1" applyBorder="1" applyAlignment="1">
      <alignment horizontal="center" vertical="center" wrapText="1"/>
    </xf>
    <xf numFmtId="0" fontId="4" fillId="0" borderId="0" xfId="47" applyFont="1" applyAlignment="1">
      <alignment vertical="center"/>
    </xf>
    <xf numFmtId="165" fontId="4" fillId="24" borderId="11" xfId="40" applyNumberFormat="1" applyFont="1" applyFill="1" applyBorder="1" applyAlignment="1">
      <alignment horizontal="center" vertical="center" wrapText="1"/>
    </xf>
    <xf numFmtId="0" fontId="19" fillId="0" borderId="0" xfId="0" applyFont="1" applyAlignment="1">
      <alignment vertical="center"/>
    </xf>
    <xf numFmtId="0" fontId="19" fillId="0" borderId="0" xfId="0" applyFont="1"/>
    <xf numFmtId="0" fontId="28" fillId="25" borderId="0" xfId="47" applyFont="1" applyFill="1" applyAlignment="1">
      <alignment vertical="center"/>
    </xf>
    <xf numFmtId="0" fontId="39" fillId="25" borderId="10" xfId="40" applyFont="1" applyFill="1" applyBorder="1" applyAlignment="1">
      <alignment horizontal="center" vertical="center"/>
    </xf>
    <xf numFmtId="0" fontId="38" fillId="25" borderId="11" xfId="40" applyFont="1" applyFill="1" applyBorder="1" applyAlignment="1">
      <alignment horizontal="center" vertical="center" wrapText="1"/>
    </xf>
    <xf numFmtId="166" fontId="4" fillId="0" borderId="11" xfId="40" applyNumberFormat="1" applyFont="1" applyBorder="1" applyAlignment="1">
      <alignment horizontal="center" vertical="center" wrapText="1"/>
    </xf>
    <xf numFmtId="165" fontId="4" fillId="0" borderId="11" xfId="47" applyNumberFormat="1" applyFont="1" applyBorder="1" applyAlignment="1">
      <alignment horizontal="center" vertical="center" wrapText="1"/>
    </xf>
    <xf numFmtId="165" fontId="4" fillId="0" borderId="11" xfId="40" quotePrefix="1" applyNumberFormat="1" applyFont="1" applyBorder="1" applyAlignment="1">
      <alignment horizontal="center" vertical="center" wrapText="1"/>
    </xf>
    <xf numFmtId="0" fontId="4" fillId="26" borderId="11" xfId="40" applyFont="1" applyFill="1" applyBorder="1" applyAlignment="1">
      <alignment horizontal="center" vertical="center" wrapText="1"/>
    </xf>
    <xf numFmtId="165" fontId="4" fillId="26" borderId="11" xfId="40" applyNumberFormat="1" applyFont="1" applyFill="1" applyBorder="1" applyAlignment="1">
      <alignment horizontal="center" vertical="center" wrapText="1"/>
    </xf>
    <xf numFmtId="0" fontId="49" fillId="0" borderId="11" xfId="40" applyFont="1" applyBorder="1" applyAlignment="1">
      <alignment horizontal="center" vertical="center" wrapText="1"/>
    </xf>
    <xf numFmtId="0" fontId="51" fillId="0" borderId="11" xfId="40" applyFont="1" applyBorder="1" applyAlignment="1">
      <alignment horizontal="center" vertical="center" wrapText="1"/>
    </xf>
    <xf numFmtId="0" fontId="39" fillId="0" borderId="0" xfId="47" applyFont="1" applyAlignment="1">
      <alignment horizontal="left" vertical="center"/>
    </xf>
    <xf numFmtId="0" fontId="39" fillId="0" borderId="10" xfId="40" applyFont="1" applyBorder="1" applyAlignment="1">
      <alignment horizontal="left" vertical="center"/>
    </xf>
    <xf numFmtId="0" fontId="36" fillId="0" borderId="11" xfId="40" applyFont="1" applyBorder="1" applyAlignment="1">
      <alignment horizontal="left" vertical="center" wrapText="1"/>
    </xf>
    <xf numFmtId="0" fontId="28" fillId="0" borderId="0" xfId="47" applyFont="1" applyAlignment="1">
      <alignment horizontal="left" vertical="center"/>
    </xf>
    <xf numFmtId="0" fontId="29" fillId="26" borderId="11" xfId="40" applyFont="1" applyFill="1" applyBorder="1" applyAlignment="1">
      <alignment horizontal="center" vertical="center" wrapText="1"/>
    </xf>
    <xf numFmtId="165" fontId="4" fillId="0" borderId="11" xfId="47" applyNumberFormat="1" applyFont="1" applyBorder="1" applyAlignment="1">
      <alignment vertical="center"/>
    </xf>
    <xf numFmtId="0" fontId="29" fillId="24" borderId="11" xfId="40" applyFont="1" applyFill="1" applyBorder="1" applyAlignment="1">
      <alignment horizontal="center" vertical="center" wrapText="1"/>
    </xf>
    <xf numFmtId="0" fontId="29" fillId="27" borderId="11" xfId="40" applyFont="1" applyFill="1" applyBorder="1" applyAlignment="1">
      <alignment horizontal="center" vertical="center" wrapText="1"/>
    </xf>
    <xf numFmtId="165" fontId="49" fillId="0" borderId="11" xfId="40" applyNumberFormat="1" applyFont="1" applyBorder="1" applyAlignment="1">
      <alignment horizontal="center" vertical="center" wrapText="1"/>
    </xf>
    <xf numFmtId="165" fontId="49" fillId="26" borderId="11" xfId="40" applyNumberFormat="1" applyFont="1" applyFill="1" applyBorder="1" applyAlignment="1">
      <alignment horizontal="center" vertical="center" wrapText="1"/>
    </xf>
    <xf numFmtId="165" fontId="4" fillId="27" borderId="11" xfId="40" applyNumberFormat="1" applyFont="1" applyFill="1" applyBorder="1" applyAlignment="1">
      <alignment horizontal="center" vertical="center" wrapText="1"/>
    </xf>
    <xf numFmtId="0" fontId="4" fillId="27" borderId="11" xfId="40" applyFont="1" applyFill="1" applyBorder="1" applyAlignment="1">
      <alignment horizontal="center" vertical="center" wrapText="1"/>
    </xf>
    <xf numFmtId="0" fontId="29" fillId="27" borderId="12" xfId="40" applyFont="1" applyFill="1" applyBorder="1" applyAlignment="1">
      <alignment horizontal="left" vertical="center" wrapText="1"/>
    </xf>
    <xf numFmtId="0" fontId="28" fillId="0" borderId="11" xfId="40" applyFont="1" applyBorder="1" applyAlignment="1">
      <alignment horizontal="center" vertical="center" wrapText="1"/>
    </xf>
    <xf numFmtId="0" fontId="38" fillId="0" borderId="11" xfId="40" applyFont="1" applyBorder="1" applyAlignment="1">
      <alignment horizontal="center" vertical="center" wrapText="1"/>
    </xf>
    <xf numFmtId="0" fontId="39" fillId="0" borderId="0" xfId="40" applyFont="1" applyAlignment="1">
      <alignment horizontal="center" vertical="center"/>
    </xf>
    <xf numFmtId="0" fontId="4" fillId="0" borderId="11" xfId="40" applyFont="1" applyBorder="1" applyAlignment="1">
      <alignment horizontal="center" vertical="center" wrapText="1"/>
    </xf>
    <xf numFmtId="165" fontId="29" fillId="26" borderId="11" xfId="40" applyNumberFormat="1" applyFont="1" applyFill="1" applyBorder="1" applyAlignment="1">
      <alignment horizontal="center" vertical="center" wrapText="1"/>
    </xf>
    <xf numFmtId="0" fontId="4" fillId="24" borderId="11" xfId="40" applyFont="1" applyFill="1" applyBorder="1" applyAlignment="1">
      <alignment horizontal="center" vertical="center" wrapText="1"/>
    </xf>
    <xf numFmtId="0" fontId="4" fillId="24" borderId="12" xfId="40" applyFont="1" applyFill="1" applyBorder="1" applyAlignment="1">
      <alignment horizontal="left" vertical="center" wrapText="1"/>
    </xf>
    <xf numFmtId="0" fontId="4" fillId="0" borderId="12" xfId="40" applyFont="1" applyBorder="1" applyAlignment="1">
      <alignment horizontal="left" vertical="center" wrapText="1"/>
    </xf>
    <xf numFmtId="165" fontId="4" fillId="0" borderId="11" xfId="47" applyNumberFormat="1" applyFont="1" applyBorder="1" applyAlignment="1">
      <alignment horizontal="center" vertical="center"/>
    </xf>
    <xf numFmtId="0" fontId="4" fillId="0" borderId="12" xfId="0" applyFont="1" applyBorder="1" applyAlignment="1">
      <alignment horizontal="left" vertical="center"/>
    </xf>
    <xf numFmtId="0" fontId="49" fillId="0" borderId="12" xfId="40" applyFont="1" applyBorder="1" applyAlignment="1">
      <alignment horizontal="left" vertical="center" wrapText="1"/>
    </xf>
    <xf numFmtId="0" fontId="53" fillId="0" borderId="13" xfId="0" applyFont="1" applyBorder="1" applyAlignment="1">
      <alignment horizontal="left" vertical="center" wrapText="1"/>
    </xf>
    <xf numFmtId="165" fontId="4" fillId="0" borderId="0" xfId="47" applyNumberFormat="1" applyFont="1" applyAlignment="1">
      <alignment vertical="center"/>
    </xf>
    <xf numFmtId="0" fontId="48" fillId="0" borderId="13" xfId="0" applyFont="1" applyBorder="1" applyAlignment="1">
      <alignment horizontal="left" vertical="center" wrapText="1"/>
    </xf>
    <xf numFmtId="0" fontId="4" fillId="0" borderId="14" xfId="40" applyFont="1" applyBorder="1" applyAlignment="1">
      <alignment horizontal="center" vertical="center" wrapText="1"/>
    </xf>
    <xf numFmtId="0" fontId="4" fillId="0" borderId="15" xfId="0" applyFont="1" applyBorder="1" applyAlignment="1">
      <alignment horizontal="left" vertical="center" wrapText="1"/>
    </xf>
    <xf numFmtId="0" fontId="4" fillId="0" borderId="11"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0" xfId="0" applyFont="1" applyAlignment="1">
      <alignment horizontal="center" vertical="center" wrapText="1"/>
    </xf>
    <xf numFmtId="0" fontId="4" fillId="0" borderId="0" xfId="47" applyFont="1" applyAlignment="1">
      <alignment horizontal="center" vertical="center" wrapText="1"/>
    </xf>
    <xf numFmtId="0" fontId="4" fillId="0" borderId="12" xfId="40" applyFont="1" applyBorder="1" applyAlignment="1">
      <alignment horizontal="left" vertical="center"/>
    </xf>
    <xf numFmtId="0" fontId="29" fillId="24" borderId="12" xfId="40" applyFont="1" applyFill="1" applyBorder="1" applyAlignment="1">
      <alignment horizontal="left" vertical="center" wrapText="1"/>
    </xf>
    <xf numFmtId="0" fontId="29" fillId="0" borderId="0" xfId="47" applyFont="1" applyAlignment="1">
      <alignment vertical="center"/>
    </xf>
    <xf numFmtId="165" fontId="29" fillId="27" borderId="11" xfId="40" applyNumberFormat="1" applyFont="1" applyFill="1" applyBorder="1" applyAlignment="1">
      <alignment horizontal="center" vertical="center" wrapText="1"/>
    </xf>
    <xf numFmtId="0" fontId="49" fillId="26" borderId="11" xfId="40" applyFont="1" applyFill="1" applyBorder="1" applyAlignment="1">
      <alignment horizontal="center" vertical="center" wrapText="1"/>
    </xf>
    <xf numFmtId="165" fontId="4" fillId="26" borderId="11" xfId="40" quotePrefix="1" applyNumberFormat="1" applyFont="1" applyFill="1" applyBorder="1" applyAlignment="1">
      <alignment horizontal="center" vertical="center" wrapText="1"/>
    </xf>
    <xf numFmtId="0" fontId="4" fillId="26" borderId="11" xfId="0" applyFont="1" applyFill="1" applyBorder="1" applyAlignment="1">
      <alignment horizontal="center" vertical="center" wrapText="1"/>
    </xf>
    <xf numFmtId="165" fontId="49" fillId="27" borderId="11" xfId="40" applyNumberFormat="1" applyFont="1" applyFill="1" applyBorder="1" applyAlignment="1">
      <alignment horizontal="center" vertical="center" wrapText="1"/>
    </xf>
    <xf numFmtId="0" fontId="4" fillId="27" borderId="11" xfId="0" applyFont="1" applyFill="1" applyBorder="1" applyAlignment="1">
      <alignment horizontal="center" vertical="center" wrapText="1"/>
    </xf>
    <xf numFmtId="0" fontId="49" fillId="27" borderId="11" xfId="40" applyFont="1" applyFill="1" applyBorder="1" applyAlignment="1">
      <alignment horizontal="center" vertical="center" wrapText="1"/>
    </xf>
    <xf numFmtId="165" fontId="50" fillId="27" borderId="11" xfId="40" applyNumberFormat="1" applyFont="1" applyFill="1" applyBorder="1" applyAlignment="1">
      <alignment horizontal="center" vertical="center" wrapText="1"/>
    </xf>
    <xf numFmtId="165" fontId="4" fillId="27" borderId="11" xfId="40" quotePrefix="1" applyNumberFormat="1" applyFont="1" applyFill="1" applyBorder="1" applyAlignment="1">
      <alignment horizontal="center" vertical="center" wrapText="1"/>
    </xf>
    <xf numFmtId="0" fontId="26" fillId="27" borderId="11" xfId="40" applyFont="1" applyFill="1" applyBorder="1" applyAlignment="1">
      <alignment horizontal="center" vertical="center" wrapText="1"/>
    </xf>
    <xf numFmtId="165" fontId="28" fillId="0" borderId="0" xfId="47" applyNumberFormat="1" applyFont="1" applyAlignment="1">
      <alignment vertical="center"/>
    </xf>
    <xf numFmtId="0" fontId="27" fillId="27" borderId="11" xfId="40" applyFont="1" applyFill="1" applyBorder="1" applyAlignment="1">
      <alignment horizontal="center" vertical="center" wrapText="1"/>
    </xf>
    <xf numFmtId="165" fontId="27" fillId="27" borderId="11" xfId="40" applyNumberFormat="1" applyFont="1" applyFill="1" applyBorder="1" applyAlignment="1">
      <alignment horizontal="center" vertical="center" wrapText="1"/>
    </xf>
    <xf numFmtId="165" fontId="36" fillId="27" borderId="11" xfId="40" applyNumberFormat="1" applyFont="1" applyFill="1" applyBorder="1" applyAlignment="1">
      <alignment horizontal="center" vertical="center" wrapText="1"/>
    </xf>
    <xf numFmtId="0" fontId="3" fillId="0" borderId="0" xfId="40" applyFont="1" applyAlignment="1">
      <alignment horizontal="center" vertical="center"/>
    </xf>
    <xf numFmtId="0" fontId="3" fillId="0" borderId="0" xfId="40" applyFont="1" applyAlignment="1">
      <alignment vertical="center"/>
    </xf>
    <xf numFmtId="0" fontId="30" fillId="0" borderId="11" xfId="40" applyFont="1" applyBorder="1" applyAlignment="1">
      <alignment horizontal="center" vertical="center" wrapText="1"/>
    </xf>
    <xf numFmtId="0" fontId="4" fillId="0" borderId="0" xfId="47" applyFont="1" applyAlignment="1">
      <alignment horizontal="center" vertical="center"/>
    </xf>
    <xf numFmtId="0" fontId="29" fillId="0" borderId="10" xfId="40" applyFont="1" applyBorder="1" applyAlignment="1">
      <alignment horizontal="center" vertical="center"/>
    </xf>
    <xf numFmtId="0" fontId="29" fillId="0" borderId="0" xfId="40" applyFont="1" applyAlignment="1">
      <alignment horizontal="center" vertical="center"/>
    </xf>
    <xf numFmtId="0" fontId="19" fillId="0" borderId="0" xfId="47" applyFont="1" applyAlignment="1">
      <alignment vertical="center"/>
    </xf>
    <xf numFmtId="164" fontId="0" fillId="0" borderId="0" xfId="27" applyFont="1"/>
    <xf numFmtId="0" fontId="55" fillId="0" borderId="11" xfId="0" applyFont="1" applyBorder="1" applyAlignment="1">
      <alignment horizontal="center" vertical="center" wrapText="1"/>
    </xf>
    <xf numFmtId="3" fontId="54" fillId="0" borderId="11" xfId="0" applyNumberFormat="1" applyFont="1" applyBorder="1" applyAlignment="1">
      <alignment horizontal="center" vertical="center" wrapText="1"/>
    </xf>
    <xf numFmtId="0" fontId="54" fillId="0" borderId="11" xfId="0" applyFont="1" applyBorder="1" applyAlignment="1">
      <alignment horizontal="center" vertical="center" wrapText="1"/>
    </xf>
    <xf numFmtId="0" fontId="56" fillId="0" borderId="0" xfId="47" applyFont="1" applyAlignment="1">
      <alignment horizontal="center" vertical="center"/>
    </xf>
    <xf numFmtId="0" fontId="40" fillId="0" borderId="11" xfId="40" applyFont="1" applyBorder="1" applyAlignment="1">
      <alignment horizontal="center" vertical="center" wrapText="1"/>
    </xf>
    <xf numFmtId="0" fontId="52" fillId="0" borderId="0" xfId="0" applyFont="1"/>
    <xf numFmtId="0" fontId="62" fillId="0" borderId="0" xfId="0" applyFont="1"/>
    <xf numFmtId="0" fontId="59" fillId="0" borderId="0" xfId="47" applyFont="1" applyAlignment="1">
      <alignment horizontal="center" vertical="center"/>
    </xf>
    <xf numFmtId="0" fontId="29" fillId="0" borderId="0" xfId="47" applyFont="1" applyAlignment="1">
      <alignment horizontal="center" vertical="center"/>
    </xf>
    <xf numFmtId="0" fontId="29" fillId="0" borderId="11" xfId="47" applyFont="1" applyBorder="1" applyAlignment="1">
      <alignment horizontal="center" vertical="center"/>
    </xf>
    <xf numFmtId="0" fontId="4" fillId="0" borderId="0" xfId="45" applyFont="1"/>
    <xf numFmtId="0" fontId="29" fillId="0" borderId="0" xfId="45" applyFont="1"/>
    <xf numFmtId="0" fontId="19" fillId="0" borderId="0" xfId="47" applyFont="1" applyAlignment="1">
      <alignment horizontal="center" vertical="center"/>
    </xf>
    <xf numFmtId="0" fontId="4" fillId="28" borderId="0" xfId="47" applyFont="1" applyFill="1" applyAlignment="1">
      <alignment horizontal="center" vertical="center"/>
    </xf>
    <xf numFmtId="0" fontId="29" fillId="28" borderId="0" xfId="40" applyFont="1" applyFill="1" applyAlignment="1">
      <alignment horizontal="center" vertical="center"/>
    </xf>
    <xf numFmtId="0" fontId="60" fillId="0" borderId="0" xfId="46" applyFont="1" applyAlignment="1">
      <alignment vertical="center"/>
    </xf>
    <xf numFmtId="0" fontId="27" fillId="0" borderId="0" xfId="46" applyFont="1" applyAlignment="1">
      <alignment vertical="center"/>
    </xf>
    <xf numFmtId="0" fontId="19" fillId="0" borderId="0" xfId="46"/>
    <xf numFmtId="3" fontId="19" fillId="28" borderId="11" xfId="46" applyNumberFormat="1" applyFill="1" applyBorder="1" applyAlignment="1">
      <alignment horizontal="center" vertical="center" wrapText="1"/>
    </xf>
    <xf numFmtId="0" fontId="27" fillId="0" borderId="0" xfId="46" applyFont="1"/>
    <xf numFmtId="3" fontId="3" fillId="0" borderId="11" xfId="46" applyNumberFormat="1" applyFont="1" applyBorder="1" applyAlignment="1">
      <alignment horizontal="center" vertical="center"/>
    </xf>
    <xf numFmtId="0" fontId="3" fillId="0" borderId="0" xfId="46" applyFont="1" applyAlignment="1">
      <alignment vertical="center"/>
    </xf>
    <xf numFmtId="0" fontId="3" fillId="0" borderId="0" xfId="0" applyFont="1" applyAlignment="1">
      <alignment vertical="center"/>
    </xf>
    <xf numFmtId="0" fontId="3" fillId="0" borderId="0" xfId="0" applyFont="1"/>
    <xf numFmtId="0" fontId="3" fillId="0" borderId="0" xfId="47" applyFont="1" applyAlignment="1">
      <alignment vertical="center"/>
    </xf>
    <xf numFmtId="3" fontId="3" fillId="0" borderId="11" xfId="0" applyNumberFormat="1" applyFont="1" applyBorder="1" applyAlignment="1">
      <alignment horizontal="center" vertical="center"/>
    </xf>
    <xf numFmtId="0" fontId="3" fillId="0" borderId="11" xfId="0" applyFont="1" applyBorder="1" applyAlignment="1">
      <alignment vertical="center" wrapText="1"/>
    </xf>
    <xf numFmtId="165" fontId="3" fillId="0" borderId="10" xfId="40" applyNumberFormat="1" applyFont="1" applyBorder="1" applyAlignment="1">
      <alignment horizontal="left" vertical="center" wrapText="1"/>
    </xf>
    <xf numFmtId="0" fontId="3" fillId="0" borderId="0" xfId="46" applyFont="1" applyAlignment="1">
      <alignment vertical="center" wrapText="1"/>
    </xf>
    <xf numFmtId="0" fontId="19" fillId="0" borderId="0" xfId="46" applyAlignment="1">
      <alignment vertical="center" wrapText="1"/>
    </xf>
    <xf numFmtId="0" fontId="19" fillId="0" borderId="0" xfId="46" applyAlignment="1">
      <alignment wrapText="1"/>
    </xf>
    <xf numFmtId="0" fontId="3" fillId="0" borderId="11" xfId="46" applyFont="1" applyBorder="1" applyAlignment="1">
      <alignment vertical="center"/>
    </xf>
    <xf numFmtId="0" fontId="3" fillId="0" borderId="11" xfId="46" applyFont="1" applyBorder="1" applyAlignment="1">
      <alignment vertical="center" wrapText="1"/>
    </xf>
    <xf numFmtId="0" fontId="40" fillId="0" borderId="11" xfId="40" applyFont="1" applyBorder="1" applyAlignment="1">
      <alignment horizontal="center" vertical="center"/>
    </xf>
    <xf numFmtId="0" fontId="40" fillId="0" borderId="0" xfId="46" applyFont="1"/>
    <xf numFmtId="0" fontId="3" fillId="0" borderId="10" xfId="40" applyFont="1" applyBorder="1" applyAlignment="1">
      <alignment horizontal="left" vertical="center" wrapText="1"/>
    </xf>
    <xf numFmtId="0" fontId="19" fillId="0" borderId="0" xfId="47" applyFont="1" applyAlignment="1">
      <alignment horizontal="left" vertical="center" wrapText="1"/>
    </xf>
    <xf numFmtId="0" fontId="27" fillId="0" borderId="0" xfId="0" applyFont="1" applyAlignment="1">
      <alignment vertical="center" wrapText="1"/>
    </xf>
    <xf numFmtId="0" fontId="28" fillId="0" borderId="0" xfId="0" applyFont="1" applyAlignment="1">
      <alignment vertical="center" wrapText="1"/>
    </xf>
    <xf numFmtId="0" fontId="26" fillId="0" borderId="0" xfId="0" applyFont="1" applyAlignment="1">
      <alignment horizontal="center" vertical="center"/>
    </xf>
    <xf numFmtId="0" fontId="26" fillId="0" borderId="0" xfId="0" applyFont="1"/>
    <xf numFmtId="0" fontId="27" fillId="0" borderId="11" xfId="40" applyFont="1" applyBorder="1" applyAlignment="1">
      <alignment horizontal="center" vertical="center" textRotation="90" wrapText="1"/>
    </xf>
    <xf numFmtId="0" fontId="30" fillId="0" borderId="0" xfId="0" applyFont="1"/>
    <xf numFmtId="0" fontId="56" fillId="0" borderId="0" xfId="45" applyFont="1"/>
    <xf numFmtId="0" fontId="52" fillId="0" borderId="0" xfId="56" applyFont="1" applyAlignment="1">
      <alignment vertical="center"/>
    </xf>
    <xf numFmtId="0" fontId="68" fillId="28" borderId="0" xfId="56" applyFont="1" applyFill="1" applyAlignment="1">
      <alignment vertical="center"/>
    </xf>
    <xf numFmtId="0" fontId="52" fillId="28" borderId="0" xfId="56" applyFont="1" applyFill="1" applyAlignment="1">
      <alignment vertical="center"/>
    </xf>
    <xf numFmtId="0" fontId="32" fillId="0" borderId="11" xfId="47" applyBorder="1" applyAlignment="1">
      <alignment horizontal="center" vertical="center"/>
    </xf>
    <xf numFmtId="0" fontId="32" fillId="0" borderId="11" xfId="0" applyFont="1" applyBorder="1" applyAlignment="1">
      <alignment horizontal="center" vertical="center"/>
    </xf>
    <xf numFmtId="3" fontId="3" fillId="0" borderId="0" xfId="46" applyNumberFormat="1" applyFont="1" applyAlignment="1">
      <alignment horizontal="center" vertical="center"/>
    </xf>
    <xf numFmtId="3" fontId="27" fillId="0" borderId="0" xfId="46" applyNumberFormat="1" applyFont="1" applyAlignment="1">
      <alignment horizontal="center" vertical="center"/>
    </xf>
    <xf numFmtId="3" fontId="19" fillId="0" borderId="0" xfId="46" applyNumberFormat="1" applyAlignment="1">
      <alignment horizontal="center" vertical="center" wrapText="1"/>
    </xf>
    <xf numFmtId="3" fontId="41" fillId="0" borderId="0" xfId="46" applyNumberFormat="1" applyFont="1" applyAlignment="1">
      <alignment horizontal="center" vertical="center"/>
    </xf>
    <xf numFmtId="0" fontId="3" fillId="0" borderId="11" xfId="0" applyFont="1" applyBorder="1" applyAlignment="1">
      <alignment horizontal="center" vertical="center"/>
    </xf>
    <xf numFmtId="3" fontId="19" fillId="0" borderId="11" xfId="46" applyNumberFormat="1" applyBorder="1" applyAlignment="1">
      <alignment horizontal="center" vertical="center" wrapText="1"/>
    </xf>
    <xf numFmtId="0" fontId="3" fillId="28" borderId="0" xfId="40" applyFont="1" applyFill="1" applyAlignment="1">
      <alignment vertical="center"/>
    </xf>
    <xf numFmtId="0" fontId="19" fillId="0" borderId="11" xfId="46" applyBorder="1" applyAlignment="1">
      <alignment horizontal="center" vertical="center" wrapText="1"/>
    </xf>
    <xf numFmtId="0" fontId="41" fillId="0" borderId="0" xfId="46" applyFont="1" applyAlignment="1">
      <alignment horizontal="center" vertical="center"/>
    </xf>
    <xf numFmtId="0" fontId="60" fillId="0" borderId="0" xfId="46" applyFont="1" applyAlignment="1">
      <alignment horizontal="center" vertical="center"/>
    </xf>
    <xf numFmtId="3" fontId="19" fillId="0" borderId="0" xfId="46" applyNumberFormat="1" applyAlignment="1">
      <alignment horizontal="center" vertical="center"/>
    </xf>
    <xf numFmtId="3" fontId="32" fillId="0" borderId="11" xfId="46" applyNumberFormat="1" applyFont="1" applyBorder="1" applyAlignment="1">
      <alignment horizontal="center" vertical="center"/>
    </xf>
    <xf numFmtId="3" fontId="39" fillId="0" borderId="11" xfId="0" applyNumberFormat="1" applyFont="1" applyBorder="1" applyAlignment="1">
      <alignment horizontal="center" vertical="center"/>
    </xf>
    <xf numFmtId="3" fontId="3" fillId="28" borderId="0" xfId="46" applyNumberFormat="1" applyFont="1" applyFill="1" applyAlignment="1">
      <alignment horizontal="center" vertical="center"/>
    </xf>
    <xf numFmtId="3" fontId="27" fillId="28" borderId="0" xfId="46" applyNumberFormat="1" applyFont="1" applyFill="1" applyAlignment="1">
      <alignment horizontal="center" vertical="center"/>
    </xf>
    <xf numFmtId="3" fontId="19" fillId="28" borderId="0" xfId="46" applyNumberFormat="1" applyFill="1" applyAlignment="1">
      <alignment horizontal="center" vertical="center" wrapText="1"/>
    </xf>
    <xf numFmtId="3" fontId="19" fillId="28" borderId="12" xfId="46" applyNumberFormat="1" applyFill="1" applyBorder="1" applyAlignment="1">
      <alignment horizontal="center" vertical="center" wrapText="1"/>
    </xf>
    <xf numFmtId="3" fontId="41" fillId="28" borderId="0" xfId="46" applyNumberFormat="1" applyFont="1" applyFill="1" applyAlignment="1">
      <alignment horizontal="center" vertical="center"/>
    </xf>
    <xf numFmtId="0" fontId="27" fillId="0" borderId="0" xfId="46" applyFont="1" applyAlignment="1">
      <alignment horizontal="center" vertical="center"/>
    </xf>
    <xf numFmtId="0" fontId="32" fillId="0" borderId="11" xfId="46" applyFont="1" applyBorder="1" applyAlignment="1">
      <alignment horizontal="center" vertical="center"/>
    </xf>
    <xf numFmtId="3" fontId="32" fillId="28" borderId="11" xfId="46" applyNumberFormat="1" applyFont="1" applyFill="1" applyBorder="1" applyAlignment="1">
      <alignment horizontal="center" vertical="center"/>
    </xf>
    <xf numFmtId="0" fontId="32" fillId="0" borderId="0" xfId="46" applyFont="1" applyAlignment="1">
      <alignment horizontal="center" vertical="center"/>
    </xf>
    <xf numFmtId="0" fontId="32" fillId="0" borderId="11" xfId="46" applyFont="1" applyBorder="1" applyAlignment="1">
      <alignment horizontal="justify" vertical="center" wrapText="1"/>
    </xf>
    <xf numFmtId="0" fontId="32" fillId="0" borderId="11" xfId="0" applyFont="1" applyBorder="1" applyAlignment="1">
      <alignment vertical="center" wrapText="1"/>
    </xf>
    <xf numFmtId="3" fontId="32" fillId="0" borderId="11" xfId="0" applyNumberFormat="1" applyFont="1" applyBorder="1" applyAlignment="1">
      <alignment horizontal="center" vertical="center"/>
    </xf>
    <xf numFmtId="3" fontId="29" fillId="0" borderId="11" xfId="0" applyNumberFormat="1" applyFont="1" applyBorder="1" applyAlignment="1">
      <alignment horizontal="center" vertical="center"/>
    </xf>
    <xf numFmtId="3" fontId="4" fillId="0" borderId="11" xfId="0" applyNumberFormat="1" applyFont="1" applyBorder="1" applyAlignment="1">
      <alignment horizontal="center" vertical="center"/>
    </xf>
    <xf numFmtId="0" fontId="75" fillId="0" borderId="0" xfId="0" applyFont="1"/>
    <xf numFmtId="0" fontId="26" fillId="28" borderId="0" xfId="0" applyFont="1" applyFill="1" applyAlignment="1">
      <alignment horizontal="center" vertical="center"/>
    </xf>
    <xf numFmtId="0" fontId="26" fillId="28" borderId="0" xfId="0" applyFont="1" applyFill="1"/>
    <xf numFmtId="0" fontId="27" fillId="28" borderId="11" xfId="40" applyFont="1" applyFill="1" applyBorder="1" applyAlignment="1">
      <alignment horizontal="center" vertical="center" textRotation="90" wrapText="1"/>
    </xf>
    <xf numFmtId="0" fontId="3" fillId="0" borderId="11" xfId="0" applyFont="1" applyBorder="1" applyAlignment="1">
      <alignment vertical="center"/>
    </xf>
    <xf numFmtId="3" fontId="4" fillId="28" borderId="11" xfId="0" applyNumberFormat="1" applyFont="1" applyFill="1" applyBorder="1" applyAlignment="1">
      <alignment horizontal="center" vertical="center"/>
    </xf>
    <xf numFmtId="0" fontId="70" fillId="0" borderId="0" xfId="47" applyFont="1" applyAlignment="1">
      <alignment horizontal="center" vertical="center"/>
    </xf>
    <xf numFmtId="0" fontId="73" fillId="0" borderId="0" xfId="45" applyFont="1" applyAlignment="1">
      <alignment vertical="center"/>
    </xf>
    <xf numFmtId="3" fontId="3" fillId="0" borderId="0" xfId="0" applyNumberFormat="1" applyFont="1" applyAlignment="1">
      <alignment vertical="center"/>
    </xf>
    <xf numFmtId="3" fontId="3" fillId="0" borderId="0" xfId="0" applyNumberFormat="1" applyFont="1"/>
    <xf numFmtId="0" fontId="76" fillId="0" borderId="0" xfId="56" applyFont="1" applyAlignment="1">
      <alignment vertical="center"/>
    </xf>
    <xf numFmtId="0" fontId="76" fillId="28" borderId="0" xfId="56" applyFont="1" applyFill="1" applyAlignment="1">
      <alignment vertical="center"/>
    </xf>
    <xf numFmtId="0" fontId="3" fillId="28" borderId="0" xfId="40" applyFont="1" applyFill="1" applyAlignment="1">
      <alignment horizontal="center" vertical="center"/>
    </xf>
    <xf numFmtId="3" fontId="26" fillId="0" borderId="0" xfId="0" applyNumberFormat="1" applyFont="1" applyAlignment="1">
      <alignment horizontal="center" vertical="center"/>
    </xf>
    <xf numFmtId="0" fontId="52" fillId="0" borderId="11" xfId="56" applyFont="1" applyBorder="1" applyAlignment="1">
      <alignment horizontal="center" vertical="center"/>
    </xf>
    <xf numFmtId="0" fontId="4" fillId="0" borderId="11" xfId="57" applyFont="1" applyBorder="1" applyAlignment="1">
      <alignment horizontal="left" vertical="center" wrapText="1"/>
    </xf>
    <xf numFmtId="3" fontId="52" fillId="0" borderId="11" xfId="56" applyNumberFormat="1" applyFont="1" applyBorder="1" applyAlignment="1">
      <alignment horizontal="center" vertical="center"/>
    </xf>
    <xf numFmtId="3" fontId="52" fillId="28" borderId="11" xfId="56" applyNumberFormat="1" applyFont="1" applyFill="1" applyBorder="1" applyAlignment="1">
      <alignment horizontal="center" vertical="center"/>
    </xf>
    <xf numFmtId="3" fontId="25" fillId="0" borderId="11" xfId="56" applyNumberFormat="1" applyFont="1" applyBorder="1" applyAlignment="1">
      <alignment horizontal="center" vertical="center"/>
    </xf>
    <xf numFmtId="3" fontId="52" fillId="0" borderId="11" xfId="0" applyNumberFormat="1" applyFont="1" applyBorder="1" applyAlignment="1">
      <alignment horizontal="center" vertical="center" wrapText="1"/>
    </xf>
    <xf numFmtId="3" fontId="25" fillId="28" borderId="11" xfId="56" applyNumberFormat="1" applyFont="1" applyFill="1" applyBorder="1" applyAlignment="1">
      <alignment horizontal="center" vertical="center"/>
    </xf>
    <xf numFmtId="3" fontId="52" fillId="0" borderId="11" xfId="0" applyNumberFormat="1" applyFont="1" applyBorder="1" applyAlignment="1">
      <alignment horizontal="center" vertical="center"/>
    </xf>
    <xf numFmtId="3" fontId="77" fillId="0" borderId="11" xfId="0" applyNumberFormat="1" applyFont="1" applyBorder="1" applyAlignment="1">
      <alignment horizontal="center" vertical="center" wrapText="1"/>
    </xf>
    <xf numFmtId="3" fontId="52" fillId="28" borderId="11" xfId="0" applyNumberFormat="1" applyFont="1" applyFill="1" applyBorder="1" applyAlignment="1">
      <alignment horizontal="center" vertical="center" wrapText="1"/>
    </xf>
    <xf numFmtId="3" fontId="19" fillId="0" borderId="0" xfId="45" applyNumberFormat="1" applyFont="1" applyAlignment="1">
      <alignment horizontal="center" vertical="center"/>
    </xf>
    <xf numFmtId="3" fontId="77" fillId="0" borderId="0" xfId="45" applyNumberFormat="1" applyFont="1" applyAlignment="1">
      <alignment horizontal="center" vertical="center"/>
    </xf>
    <xf numFmtId="3" fontId="4" fillId="0" borderId="0" xfId="45" applyNumberFormat="1" applyFont="1"/>
    <xf numFmtId="0" fontId="40" fillId="0" borderId="10" xfId="45" applyFont="1" applyBorder="1" applyAlignment="1">
      <alignment horizontal="center" vertical="center"/>
    </xf>
    <xf numFmtId="3" fontId="40" fillId="0" borderId="10" xfId="45" applyNumberFormat="1" applyFont="1" applyBorder="1" applyAlignment="1">
      <alignment horizontal="center" vertical="center"/>
    </xf>
    <xf numFmtId="3" fontId="78" fillId="0" borderId="10" xfId="45" applyNumberFormat="1" applyFont="1" applyBorder="1" applyAlignment="1">
      <alignment horizontal="center" vertical="center"/>
    </xf>
    <xf numFmtId="3" fontId="40" fillId="0" borderId="0" xfId="45" applyNumberFormat="1" applyFont="1" applyAlignment="1">
      <alignment horizontal="center" vertical="center"/>
    </xf>
    <xf numFmtId="3" fontId="29" fillId="0" borderId="0" xfId="45" applyNumberFormat="1" applyFont="1"/>
    <xf numFmtId="3" fontId="19" fillId="0" borderId="11" xfId="45" applyNumberFormat="1" applyFont="1" applyBorder="1" applyAlignment="1">
      <alignment horizontal="center" vertical="center" textRotation="90" wrapText="1"/>
    </xf>
    <xf numFmtId="0" fontId="51" fillId="0" borderId="11" xfId="45" applyFont="1" applyBorder="1" applyAlignment="1">
      <alignment horizontal="center" vertical="center"/>
    </xf>
    <xf numFmtId="0" fontId="25" fillId="0" borderId="11" xfId="45" applyFont="1" applyBorder="1" applyAlignment="1">
      <alignment horizontal="center" vertical="center"/>
    </xf>
    <xf numFmtId="0" fontId="25" fillId="0" borderId="11" xfId="45" applyFont="1" applyBorder="1" applyAlignment="1">
      <alignment horizontal="left" vertical="center"/>
    </xf>
    <xf numFmtId="3" fontId="25" fillId="0" borderId="11" xfId="45" applyNumberFormat="1" applyFont="1" applyBorder="1" applyAlignment="1">
      <alignment horizontal="center" vertical="center"/>
    </xf>
    <xf numFmtId="0" fontId="52" fillId="28" borderId="11" xfId="56" applyFont="1" applyFill="1" applyBorder="1" applyAlignment="1">
      <alignment horizontal="center" vertical="center"/>
    </xf>
    <xf numFmtId="3" fontId="79" fillId="0" borderId="11" xfId="0" applyNumberFormat="1" applyFont="1" applyBorder="1" applyAlignment="1">
      <alignment horizontal="center" vertical="center" wrapText="1"/>
    </xf>
    <xf numFmtId="3" fontId="52" fillId="0" borderId="11" xfId="56" applyNumberFormat="1" applyFont="1" applyBorder="1" applyAlignment="1">
      <alignment horizontal="center" vertical="center" wrapText="1"/>
    </xf>
    <xf numFmtId="0" fontId="4" fillId="28" borderId="11" xfId="57" applyFont="1" applyFill="1" applyBorder="1" applyAlignment="1">
      <alignment horizontal="left" vertical="center" wrapText="1"/>
    </xf>
    <xf numFmtId="3" fontId="52" fillId="28" borderId="11" xfId="0" applyNumberFormat="1" applyFont="1" applyFill="1" applyBorder="1" applyAlignment="1">
      <alignment horizontal="center" vertical="center"/>
    </xf>
    <xf numFmtId="3" fontId="77" fillId="28" borderId="11" xfId="0" applyNumberFormat="1" applyFont="1" applyFill="1" applyBorder="1" applyAlignment="1">
      <alignment horizontal="center" vertical="center" wrapText="1"/>
    </xf>
    <xf numFmtId="0" fontId="4" fillId="28" borderId="11" xfId="56" applyFont="1" applyFill="1" applyBorder="1" applyAlignment="1">
      <alignment horizontal="center" vertical="center"/>
    </xf>
    <xf numFmtId="3" fontId="52" fillId="28" borderId="0" xfId="56" applyNumberFormat="1" applyFont="1" applyFill="1" applyAlignment="1">
      <alignment vertical="center"/>
    </xf>
    <xf numFmtId="0" fontId="4" fillId="0" borderId="11" xfId="46" applyFont="1" applyBorder="1" applyAlignment="1">
      <alignment vertical="center" wrapText="1"/>
    </xf>
    <xf numFmtId="0" fontId="4" fillId="0" borderId="0" xfId="45" applyFont="1" applyAlignment="1">
      <alignment horizontal="center" vertical="center"/>
    </xf>
    <xf numFmtId="0" fontId="4" fillId="0" borderId="0" xfId="45" applyFont="1" applyAlignment="1">
      <alignment horizontal="left" vertical="center"/>
    </xf>
    <xf numFmtId="3" fontId="4" fillId="0" borderId="0" xfId="45" applyNumberFormat="1" applyFont="1" applyAlignment="1">
      <alignment horizontal="left" vertical="center"/>
    </xf>
    <xf numFmtId="3" fontId="77" fillId="0" borderId="0" xfId="45" applyNumberFormat="1" applyFont="1"/>
    <xf numFmtId="0" fontId="3" fillId="0" borderId="0" xfId="45" applyFont="1" applyAlignment="1">
      <alignment horizontal="left" vertical="center"/>
    </xf>
    <xf numFmtId="0" fontId="4" fillId="0" borderId="11" xfId="40" applyFont="1" applyBorder="1" applyAlignment="1">
      <alignment horizontal="center" vertical="center" textRotation="90" wrapText="1"/>
    </xf>
    <xf numFmtId="3" fontId="4" fillId="0" borderId="11" xfId="45" applyNumberFormat="1" applyFont="1" applyBorder="1" applyAlignment="1">
      <alignment horizontal="center" vertical="center" wrapText="1"/>
    </xf>
    <xf numFmtId="0" fontId="3" fillId="28" borderId="0" xfId="45" applyFont="1" applyFill="1" applyAlignment="1">
      <alignment horizontal="left" vertical="center"/>
    </xf>
    <xf numFmtId="3" fontId="40" fillId="28" borderId="10" xfId="45" applyNumberFormat="1" applyFont="1" applyFill="1" applyBorder="1" applyAlignment="1">
      <alignment horizontal="center" vertical="center"/>
    </xf>
    <xf numFmtId="3" fontId="4" fillId="28" borderId="0" xfId="45" applyNumberFormat="1" applyFont="1" applyFill="1"/>
    <xf numFmtId="3" fontId="77" fillId="28" borderId="0" xfId="45" applyNumberFormat="1" applyFont="1" applyFill="1" applyAlignment="1">
      <alignment horizontal="center" vertical="center"/>
    </xf>
    <xf numFmtId="3" fontId="78" fillId="28" borderId="10" xfId="45" applyNumberFormat="1" applyFont="1" applyFill="1" applyBorder="1" applyAlignment="1">
      <alignment horizontal="center" vertical="center"/>
    </xf>
    <xf numFmtId="3" fontId="79" fillId="28" borderId="11" xfId="0" applyNumberFormat="1" applyFont="1" applyFill="1" applyBorder="1" applyAlignment="1">
      <alignment horizontal="center" vertical="center" wrapText="1"/>
    </xf>
    <xf numFmtId="3" fontId="77" fillId="28" borderId="0" xfId="45" applyNumberFormat="1" applyFont="1" applyFill="1"/>
    <xf numFmtId="3" fontId="4" fillId="0" borderId="11" xfId="57" applyNumberFormat="1" applyFont="1" applyBorder="1" applyAlignment="1">
      <alignment horizontal="center" vertical="center" wrapText="1"/>
    </xf>
    <xf numFmtId="3" fontId="71" fillId="0" borderId="0" xfId="45" applyNumberFormat="1" applyFont="1"/>
    <xf numFmtId="3" fontId="63" fillId="0" borderId="11" xfId="45" applyNumberFormat="1" applyFont="1" applyBorder="1" applyAlignment="1">
      <alignment horizontal="center" vertical="center"/>
    </xf>
    <xf numFmtId="3" fontId="39" fillId="0" borderId="11" xfId="56" applyNumberFormat="1" applyFont="1" applyBorder="1" applyAlignment="1">
      <alignment horizontal="center" vertical="center"/>
    </xf>
    <xf numFmtId="3" fontId="39" fillId="28" borderId="11" xfId="56" applyNumberFormat="1" applyFont="1" applyFill="1" applyBorder="1" applyAlignment="1">
      <alignment horizontal="center" vertical="center"/>
    </xf>
    <xf numFmtId="3" fontId="32" fillId="0" borderId="11" xfId="56" applyNumberFormat="1" applyFont="1" applyBorder="1" applyAlignment="1">
      <alignment horizontal="center" vertical="center"/>
    </xf>
    <xf numFmtId="0" fontId="63" fillId="0" borderId="11" xfId="45" applyFont="1" applyBorder="1" applyAlignment="1">
      <alignment horizontal="center" vertical="center"/>
    </xf>
    <xf numFmtId="0" fontId="63" fillId="0" borderId="11" xfId="45" applyFont="1" applyBorder="1" applyAlignment="1">
      <alignment horizontal="left" vertical="center"/>
    </xf>
    <xf numFmtId="0" fontId="80" fillId="0" borderId="0" xfId="45" applyFont="1" applyAlignment="1">
      <alignment vertical="center"/>
    </xf>
    <xf numFmtId="0" fontId="63" fillId="0" borderId="11" xfId="56" applyFont="1" applyBorder="1" applyAlignment="1">
      <alignment horizontal="center" vertical="center"/>
    </xf>
    <xf numFmtId="0" fontId="71" fillId="0" borderId="11" xfId="57" applyFont="1" applyBorder="1" applyAlignment="1">
      <alignment horizontal="left" vertical="center" wrapText="1"/>
    </xf>
    <xf numFmtId="3" fontId="63" fillId="0" borderId="11" xfId="56" applyNumberFormat="1" applyFont="1" applyBorder="1" applyAlignment="1">
      <alignment horizontal="center" vertical="center"/>
    </xf>
    <xf numFmtId="0" fontId="63" fillId="0" borderId="0" xfId="56" applyFont="1" applyAlignment="1">
      <alignment vertical="center"/>
    </xf>
    <xf numFmtId="0" fontId="3" fillId="0" borderId="0" xfId="47" applyFont="1" applyAlignment="1">
      <alignment horizontal="center" vertical="center"/>
    </xf>
    <xf numFmtId="0" fontId="19" fillId="0" borderId="11" xfId="40" applyBorder="1" applyAlignment="1">
      <alignment horizontal="center" vertical="center" textRotation="90" wrapText="1"/>
    </xf>
    <xf numFmtId="0" fontId="19" fillId="0" borderId="11" xfId="46" applyBorder="1" applyAlignment="1">
      <alignment horizontal="justify" vertical="center" wrapText="1"/>
    </xf>
    <xf numFmtId="3" fontId="19" fillId="0" borderId="11" xfId="46" applyNumberFormat="1" applyBorder="1" applyAlignment="1">
      <alignment horizontal="center" vertical="center"/>
    </xf>
    <xf numFmtId="3" fontId="19" fillId="28" borderId="11" xfId="46" applyNumberFormat="1" applyFill="1" applyBorder="1" applyAlignment="1">
      <alignment horizontal="center" vertical="center"/>
    </xf>
    <xf numFmtId="3" fontId="19" fillId="0" borderId="0" xfId="47" applyNumberFormat="1" applyFont="1" applyAlignment="1">
      <alignment horizontal="center" vertical="center"/>
    </xf>
    <xf numFmtId="0" fontId="3" fillId="28" borderId="0" xfId="46" applyFont="1" applyFill="1" applyAlignment="1">
      <alignment vertical="center"/>
    </xf>
    <xf numFmtId="0" fontId="81" fillId="0" borderId="0" xfId="46" applyFont="1" applyAlignment="1">
      <alignment horizontal="right" vertical="center"/>
    </xf>
    <xf numFmtId="0" fontId="40" fillId="0" borderId="0" xfId="47" applyFont="1" applyAlignment="1">
      <alignment horizontal="center" vertical="center"/>
    </xf>
    <xf numFmtId="0" fontId="3" fillId="0" borderId="11" xfId="47" applyFont="1" applyBorder="1" applyAlignment="1">
      <alignment horizontal="center" vertical="center"/>
    </xf>
    <xf numFmtId="0" fontId="3" fillId="0" borderId="11" xfId="46" applyFont="1" applyBorder="1" applyAlignment="1">
      <alignment horizontal="center" vertical="center" wrapText="1"/>
    </xf>
    <xf numFmtId="3" fontId="3" fillId="28" borderId="11" xfId="46" applyNumberFormat="1" applyFont="1" applyFill="1" applyBorder="1" applyAlignment="1">
      <alignment horizontal="center" vertical="center"/>
    </xf>
    <xf numFmtId="0" fontId="19" fillId="0" borderId="11" xfId="47" applyFont="1" applyBorder="1" applyAlignment="1">
      <alignment horizontal="center" vertical="center"/>
    </xf>
    <xf numFmtId="0" fontId="19" fillId="28" borderId="0" xfId="47" applyFont="1" applyFill="1" applyAlignment="1">
      <alignment horizontal="center" vertical="center"/>
    </xf>
    <xf numFmtId="0" fontId="3" fillId="28" borderId="0" xfId="47" applyFont="1" applyFill="1" applyAlignment="1">
      <alignment vertical="center"/>
    </xf>
    <xf numFmtId="0" fontId="19" fillId="0" borderId="16" xfId="40" applyBorder="1" applyAlignment="1">
      <alignment horizontal="center" vertical="center" wrapText="1"/>
    </xf>
    <xf numFmtId="0" fontId="19" fillId="0" borderId="11" xfId="0" applyFont="1" applyBorder="1" applyAlignment="1">
      <alignment horizontal="center" vertical="center"/>
    </xf>
    <xf numFmtId="3" fontId="19" fillId="0" borderId="11" xfId="0" applyNumberFormat="1" applyFont="1" applyBorder="1" applyAlignment="1">
      <alignment horizontal="center" vertical="center"/>
    </xf>
    <xf numFmtId="0" fontId="19" fillId="28" borderId="11" xfId="0" applyFont="1" applyFill="1" applyBorder="1" applyAlignment="1">
      <alignment horizontal="center" vertical="center"/>
    </xf>
    <xf numFmtId="3" fontId="19" fillId="28" borderId="11" xfId="0" applyNumberFormat="1" applyFont="1" applyFill="1" applyBorder="1" applyAlignment="1">
      <alignment horizontal="center" vertical="center"/>
    </xf>
    <xf numFmtId="0" fontId="19" fillId="28" borderId="0" xfId="0" applyFont="1" applyFill="1" applyAlignment="1">
      <alignment vertical="center"/>
    </xf>
    <xf numFmtId="0" fontId="19" fillId="0" borderId="0" xfId="0" applyFont="1" applyAlignment="1">
      <alignment horizontal="center"/>
    </xf>
    <xf numFmtId="3" fontId="19" fillId="0" borderId="0" xfId="0" applyNumberFormat="1" applyFont="1" applyAlignment="1">
      <alignment horizontal="center" vertical="center"/>
    </xf>
    <xf numFmtId="0" fontId="3" fillId="0" borderId="0" xfId="0" applyFont="1" applyAlignment="1">
      <alignment horizontal="center" vertical="center" wrapText="1"/>
    </xf>
    <xf numFmtId="0" fontId="3" fillId="0" borderId="11" xfId="0" applyFont="1" applyBorder="1" applyAlignment="1">
      <alignment horizontal="center" vertical="center" wrapText="1"/>
    </xf>
    <xf numFmtId="0" fontId="19" fillId="0" borderId="11" xfId="0" applyFont="1" applyBorder="1" applyAlignment="1">
      <alignment horizontal="center" vertical="center" wrapText="1"/>
    </xf>
    <xf numFmtId="0" fontId="19" fillId="28" borderId="11" xfId="0" applyFont="1" applyFill="1" applyBorder="1" applyAlignment="1">
      <alignment horizontal="center" vertical="center" wrapText="1"/>
    </xf>
    <xf numFmtId="0" fontId="19" fillId="0" borderId="0" xfId="0" applyFont="1" applyAlignment="1">
      <alignment horizontal="center" wrapText="1"/>
    </xf>
    <xf numFmtId="3" fontId="82" fillId="0" borderId="11" xfId="46" applyNumberFormat="1" applyFont="1" applyBorder="1" applyAlignment="1">
      <alignment horizontal="center" vertical="center"/>
    </xf>
    <xf numFmtId="0" fontId="26" fillId="0" borderId="11" xfId="47" applyFont="1" applyBorder="1" applyAlignment="1">
      <alignment horizontal="center" vertical="center"/>
    </xf>
    <xf numFmtId="0" fontId="3" fillId="0" borderId="0" xfId="47" applyFont="1" applyAlignment="1">
      <alignment vertical="center" wrapText="1"/>
    </xf>
    <xf numFmtId="3" fontId="3" fillId="0" borderId="0" xfId="47" applyNumberFormat="1" applyFont="1" applyAlignment="1">
      <alignment vertical="center"/>
    </xf>
    <xf numFmtId="3" fontId="27" fillId="0" borderId="0" xfId="47" applyNumberFormat="1" applyFont="1" applyAlignment="1">
      <alignment horizontal="center" vertical="center"/>
    </xf>
    <xf numFmtId="3" fontId="26" fillId="0" borderId="0" xfId="47" applyNumberFormat="1" applyFont="1" applyAlignment="1">
      <alignment horizontal="center" vertical="center"/>
    </xf>
    <xf numFmtId="0" fontId="27" fillId="0" borderId="0" xfId="47" applyFont="1" applyAlignment="1">
      <alignment vertical="center"/>
    </xf>
    <xf numFmtId="0" fontId="46" fillId="0" borderId="0" xfId="47" applyFont="1" applyAlignment="1">
      <alignment vertical="center"/>
    </xf>
    <xf numFmtId="0" fontId="27" fillId="0" borderId="0" xfId="47" applyFont="1" applyAlignment="1">
      <alignment horizontal="center" vertical="center"/>
    </xf>
    <xf numFmtId="0" fontId="25" fillId="0" borderId="10" xfId="40" applyFont="1" applyBorder="1" applyAlignment="1">
      <alignment horizontal="left" vertical="center" wrapText="1"/>
    </xf>
    <xf numFmtId="3" fontId="3" fillId="0" borderId="10" xfId="40" applyNumberFormat="1" applyFont="1" applyBorder="1" applyAlignment="1">
      <alignment horizontal="center" vertical="center"/>
    </xf>
    <xf numFmtId="3" fontId="3" fillId="0" borderId="0" xfId="40" applyNumberFormat="1" applyFont="1" applyAlignment="1">
      <alignment horizontal="center" vertical="center"/>
    </xf>
    <xf numFmtId="3" fontId="4" fillId="0" borderId="11" xfId="40" applyNumberFormat="1" applyFont="1" applyBorder="1" applyAlignment="1">
      <alignment horizontal="center" vertical="center" textRotation="90" wrapText="1"/>
    </xf>
    <xf numFmtId="3" fontId="52" fillId="0" borderId="11" xfId="40" applyNumberFormat="1" applyFont="1" applyBorder="1" applyAlignment="1">
      <alignment horizontal="center" vertical="center" textRotation="90" wrapText="1"/>
    </xf>
    <xf numFmtId="0" fontId="72" fillId="0" borderId="11" xfId="40" applyFont="1" applyBorder="1" applyAlignment="1">
      <alignment horizontal="center" vertical="center" wrapText="1"/>
    </xf>
    <xf numFmtId="0" fontId="52" fillId="0" borderId="0" xfId="47" applyFont="1" applyAlignment="1">
      <alignment vertical="center"/>
    </xf>
    <xf numFmtId="0" fontId="26" fillId="0" borderId="0" xfId="47" applyFont="1" applyAlignment="1">
      <alignment vertical="center"/>
    </xf>
    <xf numFmtId="0" fontId="52" fillId="0" borderId="11" xfId="47" applyFont="1" applyBorder="1" applyAlignment="1">
      <alignment horizontal="center" vertical="center"/>
    </xf>
    <xf numFmtId="0" fontId="19" fillId="0" borderId="11" xfId="0" applyFont="1" applyBorder="1" applyAlignment="1">
      <alignment vertical="center" wrapText="1"/>
    </xf>
    <xf numFmtId="0" fontId="52" fillId="0" borderId="0" xfId="47" applyFont="1" applyAlignment="1">
      <alignment horizontal="left" vertical="center" wrapText="1"/>
    </xf>
    <xf numFmtId="3" fontId="32" fillId="0" borderId="11" xfId="0" applyNumberFormat="1" applyFont="1" applyFill="1" applyBorder="1" applyAlignment="1">
      <alignment horizontal="center" vertical="center"/>
    </xf>
    <xf numFmtId="0" fontId="3" fillId="0" borderId="11" xfId="46" applyFont="1" applyBorder="1" applyAlignment="1">
      <alignment horizontal="center" vertical="center" wrapText="1"/>
    </xf>
    <xf numFmtId="0" fontId="27" fillId="0" borderId="0" xfId="46" applyFont="1" applyAlignment="1">
      <alignment horizontal="center" vertical="center"/>
    </xf>
    <xf numFmtId="0" fontId="45" fillId="0" borderId="11" xfId="46" applyFont="1" applyBorder="1" applyAlignment="1">
      <alignment horizontal="center" vertical="center" wrapText="1"/>
    </xf>
    <xf numFmtId="0" fontId="3" fillId="0" borderId="11" xfId="46" applyFont="1" applyBorder="1" applyAlignment="1">
      <alignment horizontal="center" vertical="center"/>
    </xf>
    <xf numFmtId="3" fontId="3" fillId="28" borderId="12" xfId="46" applyNumberFormat="1" applyFont="1" applyFill="1" applyBorder="1" applyAlignment="1">
      <alignment horizontal="center" vertical="center" wrapText="1"/>
    </xf>
    <xf numFmtId="3" fontId="3" fillId="28" borderId="18" xfId="46" applyNumberFormat="1" applyFont="1" applyFill="1" applyBorder="1" applyAlignment="1">
      <alignment horizontal="center" vertical="center" wrapText="1"/>
    </xf>
    <xf numFmtId="3" fontId="3" fillId="28" borderId="17" xfId="46" applyNumberFormat="1" applyFont="1" applyFill="1" applyBorder="1" applyAlignment="1">
      <alignment horizontal="center" vertical="center" wrapText="1"/>
    </xf>
    <xf numFmtId="0" fontId="45" fillId="0" borderId="0" xfId="46" applyFont="1" applyAlignment="1">
      <alignment horizontal="center" vertical="center"/>
    </xf>
    <xf numFmtId="0" fontId="45" fillId="0" borderId="0" xfId="46" applyFont="1" applyAlignment="1">
      <alignment horizontal="center" vertical="center" wrapText="1"/>
    </xf>
    <xf numFmtId="0" fontId="57" fillId="0" borderId="0" xfId="40" applyFont="1" applyAlignment="1">
      <alignment horizontal="center" vertical="center" wrapText="1"/>
    </xf>
    <xf numFmtId="0" fontId="61" fillId="0" borderId="11" xfId="40" applyFont="1" applyBorder="1" applyAlignment="1">
      <alignment horizontal="center" vertical="center" wrapText="1"/>
    </xf>
    <xf numFmtId="0" fontId="61" fillId="0" borderId="19" xfId="40" applyFont="1" applyBorder="1" applyAlignment="1">
      <alignment horizontal="center" vertical="center" wrapText="1"/>
    </xf>
    <xf numFmtId="0" fontId="61" fillId="0" borderId="20" xfId="40" applyFont="1" applyBorder="1" applyAlignment="1">
      <alignment horizontal="center" vertical="center" wrapText="1"/>
    </xf>
    <xf numFmtId="0" fontId="61" fillId="0" borderId="16" xfId="40" applyFont="1" applyBorder="1" applyAlignment="1">
      <alignment horizontal="center" vertical="center" wrapText="1"/>
    </xf>
    <xf numFmtId="3" fontId="3" fillId="0" borderId="25" xfId="46" applyNumberFormat="1" applyFont="1" applyBorder="1" applyAlignment="1">
      <alignment horizontal="center" vertical="center"/>
    </xf>
    <xf numFmtId="3" fontId="3" fillId="0" borderId="10" xfId="46" applyNumberFormat="1" applyFont="1" applyBorder="1" applyAlignment="1">
      <alignment horizontal="center" vertical="center"/>
    </xf>
    <xf numFmtId="3" fontId="3" fillId="0" borderId="24" xfId="46" applyNumberFormat="1" applyFont="1" applyBorder="1" applyAlignment="1">
      <alignment horizontal="center" vertical="center"/>
    </xf>
    <xf numFmtId="3" fontId="29" fillId="28" borderId="16" xfId="40" applyNumberFormat="1" applyFont="1" applyFill="1" applyBorder="1" applyAlignment="1">
      <alignment horizontal="center" vertical="center" wrapText="1"/>
    </xf>
    <xf numFmtId="3" fontId="29" fillId="28" borderId="11" xfId="40" applyNumberFormat="1" applyFont="1" applyFill="1" applyBorder="1" applyAlignment="1">
      <alignment horizontal="center" vertical="center" wrapText="1"/>
    </xf>
    <xf numFmtId="3" fontId="3" fillId="28" borderId="12" xfId="46" applyNumberFormat="1" applyFont="1" applyFill="1" applyBorder="1" applyAlignment="1">
      <alignment horizontal="center" vertical="center"/>
    </xf>
    <xf numFmtId="3" fontId="3" fillId="28" borderId="18" xfId="46" applyNumberFormat="1" applyFont="1" applyFill="1" applyBorder="1" applyAlignment="1">
      <alignment horizontal="center" vertical="center"/>
    </xf>
    <xf numFmtId="3" fontId="3" fillId="0" borderId="12" xfId="46" applyNumberFormat="1" applyFont="1" applyBorder="1" applyAlignment="1">
      <alignment horizontal="center" vertical="center" wrapText="1"/>
    </xf>
    <xf numFmtId="3" fontId="3" fillId="0" borderId="18" xfId="46" applyNumberFormat="1" applyFont="1" applyBorder="1" applyAlignment="1">
      <alignment horizontal="center" vertical="center" wrapText="1"/>
    </xf>
    <xf numFmtId="3" fontId="3" fillId="0" borderId="17" xfId="46" applyNumberFormat="1" applyFont="1" applyBorder="1" applyAlignment="1">
      <alignment horizontal="center" vertical="center" wrapText="1"/>
    </xf>
    <xf numFmtId="3" fontId="4" fillId="28" borderId="11" xfId="46" applyNumberFormat="1" applyFont="1" applyFill="1" applyBorder="1" applyAlignment="1">
      <alignment horizontal="center" vertical="center" wrapText="1"/>
    </xf>
    <xf numFmtId="3" fontId="19" fillId="28" borderId="11" xfId="46" applyNumberFormat="1" applyFill="1" applyBorder="1" applyAlignment="1">
      <alignment horizontal="center" vertical="center" wrapText="1"/>
    </xf>
    <xf numFmtId="0" fontId="4" fillId="0" borderId="11" xfId="46" applyFont="1" applyBorder="1" applyAlignment="1">
      <alignment horizontal="center" vertical="center" wrapText="1"/>
    </xf>
    <xf numFmtId="0" fontId="19" fillId="0" borderId="11" xfId="46" applyBorder="1" applyAlignment="1">
      <alignment horizontal="center" vertical="center" wrapText="1"/>
    </xf>
    <xf numFmtId="3" fontId="4" fillId="28" borderId="12" xfId="46" applyNumberFormat="1" applyFont="1" applyFill="1" applyBorder="1" applyAlignment="1">
      <alignment horizontal="center" vertical="center" wrapText="1"/>
    </xf>
    <xf numFmtId="3" fontId="45" fillId="0" borderId="11" xfId="46" applyNumberFormat="1" applyFont="1" applyBorder="1" applyAlignment="1">
      <alignment horizontal="center" vertical="center" wrapText="1"/>
    </xf>
    <xf numFmtId="3" fontId="29" fillId="0" borderId="16" xfId="40" applyNumberFormat="1" applyFont="1" applyBorder="1" applyAlignment="1">
      <alignment horizontal="center" vertical="center" wrapText="1"/>
    </xf>
    <xf numFmtId="3" fontId="29" fillId="0" borderId="11" xfId="40" applyNumberFormat="1" applyFont="1" applyBorder="1" applyAlignment="1">
      <alignment horizontal="center" vertical="center" wrapText="1"/>
    </xf>
    <xf numFmtId="3" fontId="19" fillId="0" borderId="11" xfId="46" applyNumberFormat="1" applyBorder="1" applyAlignment="1">
      <alignment horizontal="center" vertical="center" wrapText="1"/>
    </xf>
    <xf numFmtId="3" fontId="4" fillId="0" borderId="11" xfId="46" applyNumberFormat="1" applyFont="1" applyBorder="1" applyAlignment="1">
      <alignment horizontal="center" vertical="center" wrapText="1"/>
    </xf>
    <xf numFmtId="3" fontId="3" fillId="0" borderId="21" xfId="46" applyNumberFormat="1" applyFont="1" applyBorder="1" applyAlignment="1">
      <alignment horizontal="center" vertical="center" wrapText="1"/>
    </xf>
    <xf numFmtId="3" fontId="3" fillId="0" borderId="22" xfId="46" applyNumberFormat="1" applyFont="1" applyBorder="1" applyAlignment="1">
      <alignment horizontal="center" vertical="center" wrapText="1"/>
    </xf>
    <xf numFmtId="3" fontId="3" fillId="0" borderId="23" xfId="46" applyNumberFormat="1" applyFont="1" applyBorder="1" applyAlignment="1">
      <alignment horizontal="center" vertical="center" wrapText="1"/>
    </xf>
    <xf numFmtId="3" fontId="45" fillId="28" borderId="12" xfId="46" applyNumberFormat="1" applyFont="1" applyFill="1" applyBorder="1" applyAlignment="1">
      <alignment horizontal="center" vertical="center" wrapText="1"/>
    </xf>
    <xf numFmtId="3" fontId="45" fillId="28" borderId="18" xfId="46" applyNumberFormat="1" applyFont="1" applyFill="1" applyBorder="1" applyAlignment="1">
      <alignment horizontal="center" vertical="center" wrapText="1"/>
    </xf>
    <xf numFmtId="3" fontId="3" fillId="28" borderId="21" xfId="46" applyNumberFormat="1" applyFont="1" applyFill="1" applyBorder="1" applyAlignment="1">
      <alignment horizontal="center" vertical="center" wrapText="1"/>
    </xf>
    <xf numFmtId="3" fontId="3" fillId="28" borderId="22" xfId="46" applyNumberFormat="1" applyFont="1" applyFill="1" applyBorder="1" applyAlignment="1">
      <alignment horizontal="center" vertical="center" wrapText="1"/>
    </xf>
    <xf numFmtId="0" fontId="3" fillId="0" borderId="12" xfId="47" applyFont="1" applyBorder="1" applyAlignment="1">
      <alignment horizontal="center" vertical="center"/>
    </xf>
    <xf numFmtId="0" fontId="3" fillId="0" borderId="18" xfId="47" applyFont="1" applyBorder="1" applyAlignment="1">
      <alignment horizontal="center" vertical="center"/>
    </xf>
    <xf numFmtId="0" fontId="3" fillId="0" borderId="17" xfId="47" applyFont="1" applyBorder="1" applyAlignment="1">
      <alignment horizontal="center" vertical="center"/>
    </xf>
    <xf numFmtId="0" fontId="19" fillId="0" borderId="12" xfId="47" applyFont="1" applyBorder="1" applyAlignment="1">
      <alignment horizontal="center" vertical="center"/>
    </xf>
    <xf numFmtId="0" fontId="19" fillId="0" borderId="18" xfId="47" applyFont="1" applyBorder="1" applyAlignment="1">
      <alignment horizontal="center" vertical="center"/>
    </xf>
    <xf numFmtId="0" fontId="19" fillId="0" borderId="17" xfId="47" applyFont="1" applyBorder="1" applyAlignment="1">
      <alignment horizontal="center" vertical="center"/>
    </xf>
    <xf numFmtId="0" fontId="19" fillId="0" borderId="11" xfId="40" applyBorder="1" applyAlignment="1">
      <alignment horizontal="center" vertical="center" wrapText="1"/>
    </xf>
    <xf numFmtId="0" fontId="19" fillId="0" borderId="12" xfId="47" applyFont="1" applyBorder="1" applyAlignment="1">
      <alignment horizontal="center" vertical="center" wrapText="1"/>
    </xf>
    <xf numFmtId="0" fontId="19" fillId="0" borderId="18" xfId="47" applyFont="1" applyBorder="1" applyAlignment="1">
      <alignment horizontal="center" vertical="center" wrapText="1"/>
    </xf>
    <xf numFmtId="0" fontId="19" fillId="0" borderId="17" xfId="47" applyFont="1" applyBorder="1" applyAlignment="1">
      <alignment horizontal="center" vertical="center" wrapText="1"/>
    </xf>
    <xf numFmtId="0" fontId="3" fillId="28" borderId="11" xfId="40" applyFont="1" applyFill="1" applyBorder="1" applyAlignment="1">
      <alignment horizontal="center" vertical="center" wrapText="1"/>
    </xf>
    <xf numFmtId="0" fontId="19" fillId="28" borderId="19" xfId="40" applyFill="1" applyBorder="1" applyAlignment="1">
      <alignment horizontal="center" vertical="center" wrapText="1"/>
    </xf>
    <xf numFmtId="0" fontId="19" fillId="28" borderId="20" xfId="40" applyFill="1" applyBorder="1" applyAlignment="1">
      <alignment horizontal="center" vertical="center" wrapText="1"/>
    </xf>
    <xf numFmtId="0" fontId="19" fillId="28" borderId="16" xfId="40" applyFill="1" applyBorder="1" applyAlignment="1">
      <alignment horizontal="center" vertical="center" wrapText="1"/>
    </xf>
    <xf numFmtId="0" fontId="19" fillId="28" borderId="11" xfId="40" applyFill="1" applyBorder="1" applyAlignment="1">
      <alignment horizontal="center" vertical="center" wrapText="1"/>
    </xf>
    <xf numFmtId="0" fontId="3" fillId="0" borderId="11" xfId="40" applyFont="1" applyBorder="1" applyAlignment="1">
      <alignment horizontal="center" vertical="center" wrapText="1"/>
    </xf>
    <xf numFmtId="0" fontId="3" fillId="0" borderId="19" xfId="40" applyFont="1" applyBorder="1" applyAlignment="1">
      <alignment horizontal="center" vertical="center" wrapText="1"/>
    </xf>
    <xf numFmtId="0" fontId="3" fillId="0" borderId="20" xfId="40" applyFont="1" applyBorder="1" applyAlignment="1">
      <alignment horizontal="center" vertical="center" wrapText="1"/>
    </xf>
    <xf numFmtId="0" fontId="3" fillId="0" borderId="16" xfId="40" applyFont="1" applyBorder="1" applyAlignment="1">
      <alignment horizontal="center" vertical="center" wrapText="1"/>
    </xf>
    <xf numFmtId="0" fontId="3" fillId="0" borderId="12" xfId="40" applyFont="1" applyBorder="1" applyAlignment="1">
      <alignment horizontal="center" vertical="center" wrapText="1"/>
    </xf>
    <xf numFmtId="0" fontId="3" fillId="0" borderId="18" xfId="40" applyFont="1" applyBorder="1" applyAlignment="1">
      <alignment horizontal="center" vertical="center" wrapText="1"/>
    </xf>
    <xf numFmtId="0" fontId="3" fillId="0" borderId="17" xfId="40" applyFont="1" applyBorder="1" applyAlignment="1">
      <alignment horizontal="center" vertical="center" wrapText="1"/>
    </xf>
    <xf numFmtId="0" fontId="19" fillId="0" borderId="19" xfId="40" applyBorder="1" applyAlignment="1">
      <alignment horizontal="center" vertical="center" wrapText="1"/>
    </xf>
    <xf numFmtId="0" fontId="19" fillId="0" borderId="20" xfId="40" applyBorder="1" applyAlignment="1">
      <alignment horizontal="center" vertical="center" wrapText="1"/>
    </xf>
    <xf numFmtId="0" fontId="19" fillId="0" borderId="16" xfId="40" applyBorder="1" applyAlignment="1">
      <alignment horizontal="center" vertical="center" wrapText="1"/>
    </xf>
    <xf numFmtId="0" fontId="19" fillId="0" borderId="12" xfId="40" applyBorder="1" applyAlignment="1">
      <alignment horizontal="center" vertical="center" wrapText="1"/>
    </xf>
    <xf numFmtId="0" fontId="19" fillId="0" borderId="18" xfId="40" applyBorder="1" applyAlignment="1">
      <alignment horizontal="center" vertical="center" wrapText="1"/>
    </xf>
    <xf numFmtId="0" fontId="19" fillId="0" borderId="19" xfId="40" applyBorder="1" applyAlignment="1">
      <alignment horizontal="center" vertical="center" textRotation="90" wrapText="1"/>
    </xf>
    <xf numFmtId="0" fontId="19" fillId="0" borderId="20" xfId="40" applyBorder="1" applyAlignment="1">
      <alignment horizontal="center" vertical="center" textRotation="90" wrapText="1"/>
    </xf>
    <xf numFmtId="0" fontId="19" fillId="0" borderId="16" xfId="40" applyBorder="1" applyAlignment="1">
      <alignment horizontal="center" vertical="center" textRotation="90" wrapText="1"/>
    </xf>
    <xf numFmtId="0" fontId="19" fillId="0" borderId="11" xfId="47" applyFont="1" applyBorder="1" applyAlignment="1">
      <alignment horizontal="center" vertical="center"/>
    </xf>
    <xf numFmtId="0" fontId="19" fillId="0" borderId="17" xfId="40" applyBorder="1" applyAlignment="1">
      <alignment horizontal="center" vertical="center" wrapText="1"/>
    </xf>
    <xf numFmtId="0" fontId="19" fillId="0" borderId="23" xfId="40" applyBorder="1" applyAlignment="1">
      <alignment horizontal="center" vertical="center" wrapText="1"/>
    </xf>
    <xf numFmtId="0" fontId="19" fillId="0" borderId="26" xfId="40" applyBorder="1" applyAlignment="1">
      <alignment horizontal="center" vertical="center" wrapText="1"/>
    </xf>
    <xf numFmtId="0" fontId="19" fillId="0" borderId="24" xfId="40" applyBorder="1" applyAlignment="1">
      <alignment horizontal="center" vertical="center" wrapText="1"/>
    </xf>
    <xf numFmtId="0" fontId="3" fillId="0" borderId="0" xfId="40" applyFont="1" applyAlignment="1">
      <alignment horizontal="center" vertical="center" wrapText="1"/>
    </xf>
    <xf numFmtId="0" fontId="40" fillId="0" borderId="0" xfId="40" applyFont="1" applyAlignment="1">
      <alignment horizontal="center" vertical="center"/>
    </xf>
    <xf numFmtId="0" fontId="28" fillId="0" borderId="11" xfId="40" applyFont="1" applyBorder="1" applyAlignment="1">
      <alignment horizontal="center" vertical="center" wrapText="1"/>
    </xf>
    <xf numFmtId="0" fontId="28" fillId="0" borderId="19" xfId="40" applyFont="1" applyBorder="1" applyAlignment="1">
      <alignment horizontal="center" vertical="center" wrapText="1"/>
    </xf>
    <xf numFmtId="0" fontId="28" fillId="0" borderId="16" xfId="40" applyFont="1" applyBorder="1" applyAlignment="1">
      <alignment horizontal="center" vertical="center" wrapText="1"/>
    </xf>
    <xf numFmtId="0" fontId="28" fillId="0" borderId="12" xfId="40" applyFont="1" applyBorder="1" applyAlignment="1">
      <alignment horizontal="center" vertical="center" wrapText="1"/>
    </xf>
    <xf numFmtId="0" fontId="28" fillId="0" borderId="17" xfId="40" applyFont="1" applyBorder="1" applyAlignment="1">
      <alignment horizontal="center" vertical="center" wrapText="1"/>
    </xf>
    <xf numFmtId="0" fontId="28" fillId="0" borderId="21" xfId="40" applyFont="1" applyBorder="1" applyAlignment="1">
      <alignment horizontal="center" vertical="center" wrapText="1"/>
    </xf>
    <xf numFmtId="0" fontId="28" fillId="0" borderId="22" xfId="40" applyFont="1" applyBorder="1" applyAlignment="1">
      <alignment horizontal="center" vertical="center" wrapText="1"/>
    </xf>
    <xf numFmtId="0" fontId="28" fillId="0" borderId="23" xfId="40" applyFont="1" applyBorder="1" applyAlignment="1">
      <alignment horizontal="center" vertical="center" wrapText="1"/>
    </xf>
    <xf numFmtId="0" fontId="37" fillId="0" borderId="11" xfId="40" applyFont="1" applyBorder="1" applyAlignment="1">
      <alignment horizontal="center" vertical="center" wrapText="1"/>
    </xf>
    <xf numFmtId="0" fontId="28" fillId="0" borderId="18" xfId="40" applyFont="1" applyBorder="1" applyAlignment="1">
      <alignment horizontal="center" vertical="center" wrapText="1"/>
    </xf>
    <xf numFmtId="0" fontId="38" fillId="0" borderId="19" xfId="40" applyFont="1" applyBorder="1" applyAlignment="1">
      <alignment horizontal="center" vertical="center" wrapText="1"/>
    </xf>
    <xf numFmtId="0" fontId="38" fillId="0" borderId="16" xfId="40" applyFont="1" applyBorder="1" applyAlignment="1">
      <alignment horizontal="center" vertical="center" wrapText="1"/>
    </xf>
    <xf numFmtId="0" fontId="38" fillId="0" borderId="20" xfId="40" applyFont="1" applyBorder="1" applyAlignment="1">
      <alignment horizontal="center" vertical="center" wrapText="1"/>
    </xf>
    <xf numFmtId="0" fontId="38" fillId="0" borderId="12" xfId="40" applyFont="1" applyBorder="1" applyAlignment="1">
      <alignment horizontal="center" vertical="center" wrapText="1"/>
    </xf>
    <xf numFmtId="0" fontId="38" fillId="0" borderId="18" xfId="40" applyFont="1" applyBorder="1" applyAlignment="1">
      <alignment horizontal="center" vertical="center" wrapText="1"/>
    </xf>
    <xf numFmtId="0" fontId="38" fillId="0" borderId="17" xfId="40" applyFont="1" applyBorder="1" applyAlignment="1">
      <alignment horizontal="center" vertical="center" wrapText="1"/>
    </xf>
    <xf numFmtId="0" fontId="38" fillId="0" borderId="11" xfId="40" applyFont="1" applyBorder="1" applyAlignment="1">
      <alignment horizontal="center" vertical="center" wrapText="1"/>
    </xf>
    <xf numFmtId="0" fontId="43" fillId="25" borderId="11" xfId="40" applyFont="1" applyFill="1" applyBorder="1" applyAlignment="1">
      <alignment horizontal="center" vertical="center" wrapText="1"/>
    </xf>
    <xf numFmtId="0" fontId="44" fillId="25" borderId="11" xfId="40" applyFont="1" applyFill="1" applyBorder="1" applyAlignment="1">
      <alignment horizontal="center" vertical="center" wrapText="1"/>
    </xf>
    <xf numFmtId="0" fontId="39" fillId="0" borderId="0" xfId="40" applyFont="1" applyAlignment="1">
      <alignment horizontal="center" vertical="center"/>
    </xf>
    <xf numFmtId="0" fontId="39" fillId="0" borderId="0" xfId="40" applyFont="1" applyAlignment="1">
      <alignment horizontal="center" vertical="center" wrapText="1"/>
    </xf>
    <xf numFmtId="0" fontId="35" fillId="0" borderId="0" xfId="40" applyFont="1" applyAlignment="1">
      <alignment horizontal="center" vertical="center"/>
    </xf>
    <xf numFmtId="0" fontId="28" fillId="0" borderId="11" xfId="40" applyFont="1" applyBorder="1" applyAlignment="1">
      <alignment horizontal="left" vertical="center" wrapText="1"/>
    </xf>
    <xf numFmtId="0" fontId="37" fillId="0" borderId="12" xfId="40" applyFont="1" applyBorder="1" applyAlignment="1">
      <alignment horizontal="center" vertical="center" wrapText="1"/>
    </xf>
    <xf numFmtId="0" fontId="37" fillId="0" borderId="18" xfId="40" applyFont="1" applyBorder="1" applyAlignment="1">
      <alignment horizontal="center" vertical="center" wrapText="1"/>
    </xf>
    <xf numFmtId="0" fontId="37" fillId="0" borderId="17" xfId="40" applyFont="1" applyBorder="1" applyAlignment="1">
      <alignment horizontal="center" vertical="center" wrapText="1"/>
    </xf>
    <xf numFmtId="0" fontId="37" fillId="0" borderId="11" xfId="47" applyFont="1" applyBorder="1" applyAlignment="1">
      <alignment horizontal="center" vertical="center"/>
    </xf>
    <xf numFmtId="0" fontId="26" fillId="0" borderId="11" xfId="47" applyFont="1" applyBorder="1" applyAlignment="1">
      <alignment horizontal="center" vertical="center"/>
    </xf>
    <xf numFmtId="0" fontId="28" fillId="0" borderId="20" xfId="40" applyFont="1" applyBorder="1" applyAlignment="1">
      <alignment horizontal="center" vertical="center" wrapText="1"/>
    </xf>
    <xf numFmtId="0" fontId="3" fillId="0" borderId="12" xfId="0" applyFont="1" applyBorder="1" applyAlignment="1">
      <alignment horizontal="center" vertical="center" wrapText="1"/>
    </xf>
    <xf numFmtId="0" fontId="3" fillId="0" borderId="17" xfId="0" applyFont="1" applyBorder="1" applyAlignment="1">
      <alignment horizontal="center" vertical="center" wrapText="1"/>
    </xf>
    <xf numFmtId="0" fontId="81" fillId="0" borderId="12" xfId="0" applyFont="1" applyBorder="1" applyAlignment="1">
      <alignment horizontal="center" vertical="center" wrapText="1"/>
    </xf>
    <xf numFmtId="0" fontId="81" fillId="0" borderId="18" xfId="0" applyFont="1" applyBorder="1" applyAlignment="1">
      <alignment horizontal="center" vertical="center" wrapText="1"/>
    </xf>
    <xf numFmtId="0" fontId="81" fillId="0" borderId="17" xfId="0" applyFont="1" applyBorder="1" applyAlignment="1">
      <alignment horizontal="center" vertical="center" wrapText="1"/>
    </xf>
    <xf numFmtId="0" fontId="3" fillId="0" borderId="11" xfId="0" applyFont="1" applyBorder="1" applyAlignment="1">
      <alignment horizontal="center" vertical="center" wrapText="1"/>
    </xf>
    <xf numFmtId="0" fontId="81" fillId="0" borderId="19" xfId="40" applyFont="1" applyBorder="1" applyAlignment="1">
      <alignment horizontal="center" vertical="center" wrapText="1"/>
    </xf>
    <xf numFmtId="0" fontId="81" fillId="0" borderId="20" xfId="40" applyFont="1" applyBorder="1" applyAlignment="1">
      <alignment horizontal="center" vertical="center" wrapText="1"/>
    </xf>
    <xf numFmtId="0" fontId="81" fillId="0" borderId="16" xfId="40" applyFont="1" applyBorder="1" applyAlignment="1">
      <alignment horizontal="center" vertical="center" wrapText="1"/>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3" fillId="0" borderId="10" xfId="0" applyFont="1" applyBorder="1" applyAlignment="1">
      <alignment horizontal="center" vertical="center"/>
    </xf>
    <xf numFmtId="0" fontId="3" fillId="0" borderId="24" xfId="0" applyFont="1" applyBorder="1" applyAlignment="1">
      <alignment horizontal="center" vertical="center"/>
    </xf>
    <xf numFmtId="0" fontId="3" fillId="0" borderId="0" xfId="0" applyFont="1" applyAlignment="1">
      <alignment horizontal="center" vertical="center" wrapText="1"/>
    </xf>
    <xf numFmtId="0" fontId="40" fillId="0" borderId="10" xfId="0" applyFont="1" applyBorder="1" applyAlignment="1">
      <alignment horizontal="center" vertical="center"/>
    </xf>
    <xf numFmtId="3" fontId="4" fillId="0" borderId="11" xfId="0" applyNumberFormat="1" applyFont="1" applyBorder="1" applyAlignment="1">
      <alignment horizontal="center" vertical="center" wrapText="1"/>
    </xf>
    <xf numFmtId="3" fontId="4" fillId="0" borderId="11" xfId="40" applyNumberFormat="1" applyFont="1" applyBorder="1" applyAlignment="1">
      <alignment horizontal="center" vertical="center" wrapText="1"/>
    </xf>
    <xf numFmtId="3" fontId="4" fillId="0" borderId="23" xfId="40" applyNumberFormat="1" applyFont="1" applyBorder="1" applyAlignment="1">
      <alignment horizontal="center" vertical="center" wrapText="1"/>
    </xf>
    <xf numFmtId="3" fontId="4" fillId="0" borderId="26" xfId="40" applyNumberFormat="1" applyFont="1" applyBorder="1" applyAlignment="1">
      <alignment horizontal="center" vertical="center" wrapText="1"/>
    </xf>
    <xf numFmtId="3" fontId="4" fillId="0" borderId="24" xfId="40" applyNumberFormat="1" applyFont="1" applyBorder="1" applyAlignment="1">
      <alignment horizontal="center" vertical="center" wrapText="1"/>
    </xf>
    <xf numFmtId="0" fontId="45" fillId="0" borderId="0" xfId="47" applyFont="1" applyAlignment="1">
      <alignment horizontal="center" vertical="center" wrapText="1"/>
    </xf>
    <xf numFmtId="0" fontId="57" fillId="0" borderId="0" xfId="40" applyFont="1" applyAlignment="1">
      <alignment horizontal="center" vertical="center"/>
    </xf>
    <xf numFmtId="3" fontId="19" fillId="0" borderId="12" xfId="40" applyNumberFormat="1" applyBorder="1" applyAlignment="1">
      <alignment horizontal="center" vertical="center" wrapText="1"/>
    </xf>
    <xf numFmtId="3" fontId="19" fillId="0" borderId="18" xfId="40" applyNumberFormat="1" applyBorder="1" applyAlignment="1">
      <alignment horizontal="center" vertical="center" wrapText="1"/>
    </xf>
    <xf numFmtId="3" fontId="4" fillId="0" borderId="12" xfId="40" applyNumberFormat="1" applyFont="1" applyBorder="1" applyAlignment="1">
      <alignment horizontal="center" vertical="center" wrapText="1"/>
    </xf>
    <xf numFmtId="3" fontId="4" fillId="0" borderId="18" xfId="40" applyNumberFormat="1" applyFont="1" applyBorder="1" applyAlignment="1">
      <alignment horizontal="center" vertical="center" wrapText="1"/>
    </xf>
    <xf numFmtId="3" fontId="19" fillId="0" borderId="11" xfId="40" applyNumberFormat="1" applyBorder="1" applyAlignment="1">
      <alignment horizontal="center" vertical="center" wrapText="1"/>
    </xf>
    <xf numFmtId="3" fontId="3" fillId="0" borderId="12" xfId="40" applyNumberFormat="1" applyFont="1" applyBorder="1" applyAlignment="1">
      <alignment horizontal="center" vertical="center" wrapText="1"/>
    </xf>
    <xf numFmtId="3" fontId="3" fillId="0" borderId="18" xfId="40" applyNumberFormat="1" applyFont="1" applyBorder="1" applyAlignment="1">
      <alignment horizontal="center" vertical="center" wrapText="1"/>
    </xf>
    <xf numFmtId="3" fontId="3" fillId="0" borderId="17" xfId="40" applyNumberFormat="1" applyFont="1" applyBorder="1" applyAlignment="1">
      <alignment horizontal="center" vertical="center" wrapText="1"/>
    </xf>
    <xf numFmtId="3" fontId="4" fillId="0" borderId="19" xfId="40" applyNumberFormat="1" applyFont="1" applyBorder="1" applyAlignment="1">
      <alignment horizontal="center" vertical="center" wrapText="1"/>
    </xf>
    <xf numFmtId="3" fontId="4" fillId="0" borderId="20" xfId="40" applyNumberFormat="1" applyFont="1" applyBorder="1" applyAlignment="1">
      <alignment horizontal="center" vertical="center" wrapText="1"/>
    </xf>
    <xf numFmtId="3" fontId="19" fillId="0" borderId="17" xfId="40" applyNumberFormat="1" applyBorder="1" applyAlignment="1">
      <alignment horizontal="center" vertical="center" wrapText="1"/>
    </xf>
    <xf numFmtId="3" fontId="4" fillId="0" borderId="16" xfId="40" applyNumberFormat="1" applyFont="1" applyBorder="1" applyAlignment="1">
      <alignment horizontal="center" vertical="center" wrapText="1"/>
    </xf>
    <xf numFmtId="3" fontId="3" fillId="0" borderId="11" xfId="40" applyNumberFormat="1" applyFont="1" applyBorder="1" applyAlignment="1">
      <alignment horizontal="center" vertical="center" wrapText="1"/>
    </xf>
    <xf numFmtId="3" fontId="52" fillId="0" borderId="11" xfId="40" applyNumberFormat="1" applyFont="1" applyBorder="1" applyAlignment="1">
      <alignment horizontal="center" vertical="center" wrapText="1"/>
    </xf>
    <xf numFmtId="0" fontId="25" fillId="0" borderId="12"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17" xfId="0" applyFont="1" applyBorder="1" applyAlignment="1">
      <alignment horizontal="center" vertical="center" wrapText="1"/>
    </xf>
    <xf numFmtId="0" fontId="52" fillId="28" borderId="12" xfId="40" applyFont="1" applyFill="1" applyBorder="1" applyAlignment="1">
      <alignment horizontal="center" vertical="center" wrapText="1"/>
    </xf>
    <xf numFmtId="0" fontId="52" fillId="28" borderId="18" xfId="40" applyFont="1" applyFill="1" applyBorder="1" applyAlignment="1">
      <alignment horizontal="center" vertical="center" wrapText="1"/>
    </xf>
    <xf numFmtId="0" fontId="52" fillId="28" borderId="17" xfId="40" applyFont="1" applyFill="1" applyBorder="1" applyAlignment="1">
      <alignment horizontal="center" vertical="center" wrapText="1"/>
    </xf>
    <xf numFmtId="0" fontId="52" fillId="0" borderId="12" xfId="40" applyFont="1" applyBorder="1" applyAlignment="1">
      <alignment horizontal="center" vertical="center" wrapText="1"/>
    </xf>
    <xf numFmtId="0" fontId="52" fillId="0" borderId="17" xfId="40" applyFont="1" applyBorder="1" applyAlignment="1">
      <alignment horizontal="center" vertical="center" wrapText="1"/>
    </xf>
    <xf numFmtId="0" fontId="4" fillId="0" borderId="12" xfId="0" applyFont="1" applyBorder="1" applyAlignment="1">
      <alignment horizontal="center" vertical="center" wrapText="1"/>
    </xf>
    <xf numFmtId="0" fontId="4" fillId="0" borderId="17" xfId="0" applyFont="1" applyBorder="1" applyAlignment="1">
      <alignment horizontal="center" vertical="center" wrapText="1"/>
    </xf>
    <xf numFmtId="0" fontId="52" fillId="28" borderId="12" xfId="0" applyFont="1" applyFill="1" applyBorder="1" applyAlignment="1">
      <alignment horizontal="center" vertical="center" wrapText="1"/>
    </xf>
    <xf numFmtId="0" fontId="52" fillId="28" borderId="17" xfId="0" applyFont="1" applyFill="1" applyBorder="1" applyAlignment="1">
      <alignment horizontal="center" vertical="center" wrapText="1"/>
    </xf>
    <xf numFmtId="0" fontId="52" fillId="0" borderId="12" xfId="0" applyFont="1" applyBorder="1" applyAlignment="1">
      <alignment horizontal="center" vertical="center" wrapText="1"/>
    </xf>
    <xf numFmtId="0" fontId="52" fillId="0" borderId="17" xfId="0" applyFont="1" applyBorder="1" applyAlignment="1">
      <alignment horizontal="center" vertical="center" wrapText="1"/>
    </xf>
    <xf numFmtId="0" fontId="25" fillId="0" borderId="11" xfId="0" applyFont="1" applyBorder="1" applyAlignment="1">
      <alignment horizontal="center" vertical="center" wrapText="1"/>
    </xf>
    <xf numFmtId="0" fontId="4" fillId="0" borderId="19" xfId="40" applyFont="1" applyBorder="1" applyAlignment="1">
      <alignment horizontal="center" vertical="center" wrapText="1"/>
    </xf>
    <xf numFmtId="0" fontId="4" fillId="0" borderId="20" xfId="40" applyFont="1" applyBorder="1" applyAlignment="1">
      <alignment horizontal="center" vertical="center" wrapText="1"/>
    </xf>
    <xf numFmtId="0" fontId="4" fillId="0" borderId="16" xfId="40" applyFont="1" applyBorder="1" applyAlignment="1">
      <alignment horizontal="center" vertical="center" wrapText="1"/>
    </xf>
    <xf numFmtId="0" fontId="39" fillId="0" borderId="0" xfId="0" applyFont="1" applyAlignment="1">
      <alignment horizontal="left" vertical="center"/>
    </xf>
    <xf numFmtId="0" fontId="52" fillId="0" borderId="11" xfId="40" applyFont="1" applyBorder="1" applyAlignment="1">
      <alignment horizontal="center" vertical="center" wrapText="1"/>
    </xf>
    <xf numFmtId="0" fontId="52" fillId="0" borderId="18" xfId="40" applyFont="1" applyBorder="1" applyAlignment="1">
      <alignment horizontal="center" vertical="center" wrapText="1"/>
    </xf>
    <xf numFmtId="0" fontId="25" fillId="0" borderId="19" xfId="40" applyFont="1" applyBorder="1" applyAlignment="1">
      <alignment horizontal="center" vertical="center" wrapText="1"/>
    </xf>
    <xf numFmtId="0" fontId="25" fillId="0" borderId="20" xfId="40" applyFont="1" applyBorder="1" applyAlignment="1">
      <alignment horizontal="center" vertical="center" wrapText="1"/>
    </xf>
    <xf numFmtId="0" fontId="25" fillId="0" borderId="16" xfId="40" applyFont="1" applyBorder="1" applyAlignment="1">
      <alignment horizontal="center" vertical="center" wrapText="1"/>
    </xf>
    <xf numFmtId="0" fontId="35" fillId="0" borderId="0" xfId="0" applyFont="1" applyAlignment="1">
      <alignment horizontal="center" vertical="center"/>
    </xf>
    <xf numFmtId="0" fontId="52" fillId="28" borderId="11" xfId="40" applyFont="1" applyFill="1" applyBorder="1" applyAlignment="1">
      <alignment horizontal="center" vertical="center" wrapText="1"/>
    </xf>
    <xf numFmtId="0" fontId="4" fillId="28" borderId="12" xfId="0" applyFont="1" applyFill="1" applyBorder="1" applyAlignment="1">
      <alignment horizontal="center" vertical="center" wrapText="1"/>
    </xf>
    <xf numFmtId="0" fontId="4" fillId="28" borderId="17" xfId="0" applyFont="1" applyFill="1" applyBorder="1" applyAlignment="1">
      <alignment horizontal="center" vertical="center" wrapText="1"/>
    </xf>
    <xf numFmtId="0" fontId="19" fillId="0" borderId="11" xfId="40" applyBorder="1" applyAlignment="1">
      <alignment horizontal="center" vertical="center" textRotation="90" wrapText="1"/>
    </xf>
    <xf numFmtId="0" fontId="3" fillId="0" borderId="12" xfId="47" applyFont="1" applyBorder="1" applyAlignment="1">
      <alignment horizontal="center" vertical="center" wrapText="1"/>
    </xf>
    <xf numFmtId="0" fontId="3" fillId="0" borderId="18" xfId="47" applyFont="1" applyBorder="1" applyAlignment="1">
      <alignment horizontal="center" vertical="center" wrapText="1"/>
    </xf>
    <xf numFmtId="0" fontId="3" fillId="0" borderId="17" xfId="47" applyFont="1" applyBorder="1" applyAlignment="1">
      <alignment horizontal="center" vertical="center" wrapText="1"/>
    </xf>
    <xf numFmtId="0" fontId="3" fillId="0" borderId="0" xfId="47" applyFont="1" applyAlignment="1">
      <alignment horizontal="center" vertical="center"/>
    </xf>
    <xf numFmtId="0" fontId="58" fillId="0" borderId="0" xfId="40" applyFont="1" applyAlignment="1">
      <alignment horizontal="center" vertical="center" wrapText="1"/>
    </xf>
    <xf numFmtId="0" fontId="64" fillId="0" borderId="0" xfId="40" applyFont="1" applyAlignment="1">
      <alignment horizontal="center" vertical="center"/>
    </xf>
    <xf numFmtId="3" fontId="19" fillId="28" borderId="11" xfId="40" applyNumberFormat="1" applyFill="1" applyBorder="1" applyAlignment="1">
      <alignment horizontal="center" vertical="center" wrapText="1"/>
    </xf>
    <xf numFmtId="0" fontId="39" fillId="28" borderId="11" xfId="47" applyFont="1" applyFill="1" applyBorder="1" applyAlignment="1">
      <alignment horizontal="center" vertical="center"/>
    </xf>
    <xf numFmtId="0" fontId="19" fillId="28" borderId="11" xfId="40" applyFill="1" applyBorder="1" applyAlignment="1">
      <alignment horizontal="center" vertical="center" textRotation="90" wrapText="1"/>
    </xf>
    <xf numFmtId="3" fontId="62" fillId="28" borderId="11" xfId="40" applyNumberFormat="1" applyFont="1" applyFill="1" applyBorder="1" applyAlignment="1">
      <alignment horizontal="center" vertical="center" wrapText="1"/>
    </xf>
    <xf numFmtId="3" fontId="3" fillId="0" borderId="12" xfId="45" applyNumberFormat="1" applyFont="1" applyBorder="1" applyAlignment="1">
      <alignment horizontal="center" vertical="center"/>
    </xf>
    <xf numFmtId="3" fontId="3" fillId="0" borderId="18" xfId="45" applyNumberFormat="1" applyFont="1" applyBorder="1" applyAlignment="1">
      <alignment horizontal="center" vertical="center"/>
    </xf>
    <xf numFmtId="3" fontId="3" fillId="0" borderId="17" xfId="45" applyNumberFormat="1" applyFont="1" applyBorder="1" applyAlignment="1">
      <alignment horizontal="center" vertical="center"/>
    </xf>
    <xf numFmtId="3" fontId="3" fillId="0" borderId="11" xfId="45" applyNumberFormat="1" applyFont="1" applyBorder="1" applyAlignment="1">
      <alignment horizontal="center" vertical="center"/>
    </xf>
    <xf numFmtId="3" fontId="29" fillId="0" borderId="12" xfId="45" applyNumberFormat="1" applyFont="1" applyBorder="1" applyAlignment="1">
      <alignment horizontal="center" vertical="center" wrapText="1"/>
    </xf>
    <xf numFmtId="3" fontId="29" fillId="0" borderId="18" xfId="45" applyNumberFormat="1" applyFont="1" applyBorder="1" applyAlignment="1">
      <alignment horizontal="center" vertical="center" wrapText="1"/>
    </xf>
    <xf numFmtId="3" fontId="29" fillId="0" borderId="17" xfId="45" applyNumberFormat="1" applyFont="1" applyBorder="1" applyAlignment="1">
      <alignment horizontal="center" vertical="center" wrapText="1"/>
    </xf>
    <xf numFmtId="3" fontId="39" fillId="28" borderId="11" xfId="40" applyNumberFormat="1" applyFont="1" applyFill="1" applyBorder="1" applyAlignment="1">
      <alignment horizontal="center" vertical="center" wrapText="1"/>
    </xf>
    <xf numFmtId="3" fontId="39" fillId="28" borderId="11" xfId="47" applyNumberFormat="1" applyFont="1" applyFill="1" applyBorder="1" applyAlignment="1">
      <alignment horizontal="center" vertical="center" wrapText="1"/>
    </xf>
    <xf numFmtId="3" fontId="4" fillId="0" borderId="11" xfId="45" applyNumberFormat="1" applyFont="1" applyBorder="1" applyAlignment="1">
      <alignment horizontal="center" vertical="center" wrapText="1"/>
    </xf>
    <xf numFmtId="0" fontId="3" fillId="0" borderId="0" xfId="45" applyFont="1" applyAlignment="1">
      <alignment horizontal="left" vertical="center"/>
    </xf>
    <xf numFmtId="3" fontId="3" fillId="0" borderId="11" xfId="45" applyNumberFormat="1" applyFont="1" applyBorder="1" applyAlignment="1">
      <alignment horizontal="center" vertical="center" wrapText="1"/>
    </xf>
    <xf numFmtId="3" fontId="25" fillId="0" borderId="12" xfId="45" applyNumberFormat="1" applyFont="1" applyBorder="1" applyAlignment="1">
      <alignment horizontal="center" vertical="center" wrapText="1"/>
    </xf>
    <xf numFmtId="3" fontId="25" fillId="0" borderId="18" xfId="45" applyNumberFormat="1" applyFont="1" applyBorder="1" applyAlignment="1">
      <alignment horizontal="center" vertical="center" wrapText="1"/>
    </xf>
    <xf numFmtId="3" fontId="25" fillId="0" borderId="17" xfId="45" applyNumberFormat="1" applyFont="1" applyBorder="1" applyAlignment="1">
      <alignment horizontal="center" vertical="center" wrapText="1"/>
    </xf>
    <xf numFmtId="0" fontId="40" fillId="0" borderId="11" xfId="45" applyFont="1" applyBorder="1" applyAlignment="1">
      <alignment horizontal="center" vertical="center"/>
    </xf>
    <xf numFmtId="0" fontId="29" fillId="0" borderId="11" xfId="45" applyFont="1" applyBorder="1" applyAlignment="1">
      <alignment horizontal="center" vertical="center"/>
    </xf>
    <xf numFmtId="3" fontId="26" fillId="0" borderId="19" xfId="45" applyNumberFormat="1" applyFont="1" applyBorder="1" applyAlignment="1">
      <alignment horizontal="center" vertical="center" wrapText="1"/>
    </xf>
    <xf numFmtId="3" fontId="26" fillId="0" borderId="20" xfId="45" applyNumberFormat="1" applyFont="1" applyBorder="1" applyAlignment="1">
      <alignment horizontal="center" vertical="center" wrapText="1"/>
    </xf>
    <xf numFmtId="3" fontId="26" fillId="0" borderId="16" xfId="45" applyNumberFormat="1" applyFont="1" applyBorder="1" applyAlignment="1">
      <alignment horizontal="center" vertical="center" wrapText="1"/>
    </xf>
    <xf numFmtId="3" fontId="25" fillId="0" borderId="19" xfId="45" applyNumberFormat="1" applyFont="1" applyBorder="1" applyAlignment="1">
      <alignment horizontal="center" vertical="center" wrapText="1"/>
    </xf>
    <xf numFmtId="3" fontId="25" fillId="0" borderId="20" xfId="45" applyNumberFormat="1" applyFont="1" applyBorder="1" applyAlignment="1">
      <alignment horizontal="center" vertical="center" wrapText="1"/>
    </xf>
    <xf numFmtId="3" fontId="25" fillId="0" borderId="16" xfId="45" applyNumberFormat="1" applyFont="1" applyBorder="1" applyAlignment="1">
      <alignment horizontal="center" vertical="center" wrapText="1"/>
    </xf>
    <xf numFmtId="3" fontId="19" fillId="0" borderId="11" xfId="45" applyNumberFormat="1" applyFont="1" applyBorder="1" applyAlignment="1">
      <alignment horizontal="center" vertical="center" wrapText="1"/>
    </xf>
    <xf numFmtId="3" fontId="19" fillId="0" borderId="12" xfId="45" applyNumberFormat="1" applyFont="1" applyBorder="1" applyAlignment="1">
      <alignment horizontal="center" vertical="center" wrapText="1"/>
    </xf>
    <xf numFmtId="3" fontId="19" fillId="0" borderId="17" xfId="45" applyNumberFormat="1" applyFont="1" applyBorder="1" applyAlignment="1">
      <alignment horizontal="center" vertical="center" wrapText="1"/>
    </xf>
    <xf numFmtId="3" fontId="3" fillId="0" borderId="12" xfId="45" applyNumberFormat="1" applyFont="1" applyBorder="1" applyAlignment="1">
      <alignment horizontal="center" vertical="center" wrapText="1"/>
    </xf>
    <xf numFmtId="3" fontId="3" fillId="0" borderId="18" xfId="45" applyNumberFormat="1" applyFont="1" applyBorder="1" applyAlignment="1">
      <alignment horizontal="center" vertical="center" wrapText="1"/>
    </xf>
    <xf numFmtId="3" fontId="3" fillId="0" borderId="17" xfId="45" applyNumberFormat="1" applyFont="1" applyBorder="1" applyAlignment="1">
      <alignment horizontal="center" vertical="center" wrapText="1"/>
    </xf>
    <xf numFmtId="3" fontId="19" fillId="0" borderId="11" xfId="45" applyNumberFormat="1" applyFont="1" applyBorder="1" applyAlignment="1">
      <alignment horizontal="center" vertical="center" textRotation="90" wrapText="1"/>
    </xf>
    <xf numFmtId="3" fontId="29" fillId="0" borderId="11" xfId="45" applyNumberFormat="1" applyFont="1" applyBorder="1" applyAlignment="1">
      <alignment horizontal="center" vertical="center" wrapText="1"/>
    </xf>
    <xf numFmtId="3" fontId="71" fillId="28" borderId="11" xfId="40" applyNumberFormat="1" applyFont="1" applyFill="1" applyBorder="1" applyAlignment="1">
      <alignment horizontal="center" vertical="center" wrapText="1"/>
    </xf>
    <xf numFmtId="3" fontId="4" fillId="28" borderId="11" xfId="40" applyNumberFormat="1" applyFont="1" applyFill="1" applyBorder="1" applyAlignment="1">
      <alignment horizontal="center" vertical="center" wrapText="1"/>
    </xf>
    <xf numFmtId="3" fontId="4" fillId="0" borderId="19" xfId="40" applyNumberFormat="1" applyFont="1" applyBorder="1" applyAlignment="1">
      <alignment horizontal="center" vertical="center" textRotation="90" wrapText="1"/>
    </xf>
    <xf numFmtId="3" fontId="4" fillId="0" borderId="20" xfId="40" applyNumberFormat="1" applyFont="1" applyBorder="1" applyAlignment="1">
      <alignment horizontal="center" vertical="center" textRotation="90" wrapText="1"/>
    </xf>
    <xf numFmtId="3" fontId="4" fillId="0" borderId="16" xfId="40" applyNumberFormat="1" applyFont="1" applyBorder="1" applyAlignment="1">
      <alignment horizontal="center" vertical="center" textRotation="90" wrapText="1"/>
    </xf>
    <xf numFmtId="3" fontId="52" fillId="0" borderId="11" xfId="45" applyNumberFormat="1" applyFont="1" applyBorder="1" applyAlignment="1">
      <alignment horizontal="center" vertical="center" wrapText="1"/>
    </xf>
    <xf numFmtId="3" fontId="4" fillId="0" borderId="19" xfId="45" applyNumberFormat="1" applyFont="1" applyBorder="1" applyAlignment="1">
      <alignment horizontal="center" vertical="center" wrapText="1"/>
    </xf>
    <xf numFmtId="3" fontId="4" fillId="0" borderId="20" xfId="45" applyNumberFormat="1" applyFont="1" applyBorder="1" applyAlignment="1">
      <alignment horizontal="center" vertical="center" wrapText="1"/>
    </xf>
    <xf numFmtId="3" fontId="4" fillId="0" borderId="16" xfId="45" applyNumberFormat="1" applyFont="1" applyBorder="1" applyAlignment="1">
      <alignment horizontal="center" vertical="center" wrapText="1"/>
    </xf>
    <xf numFmtId="3" fontId="4" fillId="28" borderId="19" xfId="40" applyNumberFormat="1" applyFont="1" applyFill="1" applyBorder="1" applyAlignment="1">
      <alignment horizontal="center" vertical="center" textRotation="90" wrapText="1"/>
    </xf>
    <xf numFmtId="3" fontId="4" fillId="28" borderId="16" xfId="40" applyNumberFormat="1" applyFont="1" applyFill="1" applyBorder="1" applyAlignment="1">
      <alignment horizontal="center" vertical="center" textRotation="90" wrapText="1"/>
    </xf>
    <xf numFmtId="0" fontId="3" fillId="0" borderId="0" xfId="45" applyFont="1" applyAlignment="1">
      <alignment horizontal="center" vertical="center" wrapText="1"/>
    </xf>
    <xf numFmtId="0" fontId="40" fillId="0" borderId="0" xfId="45" applyFont="1" applyAlignment="1">
      <alignment horizontal="center" vertical="center"/>
    </xf>
    <xf numFmtId="0" fontId="29" fillId="0" borderId="12" xfId="45" applyFont="1" applyBorder="1" applyAlignment="1">
      <alignment horizontal="center" vertical="center" wrapText="1"/>
    </xf>
    <xf numFmtId="0" fontId="29" fillId="0" borderId="17" xfId="45" applyFont="1" applyBorder="1" applyAlignment="1">
      <alignment horizontal="center" vertical="center" wrapText="1"/>
    </xf>
    <xf numFmtId="0" fontId="29" fillId="0" borderId="18" xfId="45" applyFont="1" applyBorder="1" applyAlignment="1">
      <alignment horizontal="center" vertical="center" wrapText="1"/>
    </xf>
    <xf numFmtId="3" fontId="4" fillId="0" borderId="21" xfId="45" applyNumberFormat="1" applyFont="1" applyBorder="1" applyAlignment="1">
      <alignment horizontal="center" vertical="center" wrapText="1"/>
    </xf>
    <xf numFmtId="3" fontId="4" fillId="0" borderId="22" xfId="45" applyNumberFormat="1" applyFont="1" applyBorder="1" applyAlignment="1">
      <alignment horizontal="center" vertical="center" wrapText="1"/>
    </xf>
    <xf numFmtId="3" fontId="19" fillId="0" borderId="19" xfId="45" applyNumberFormat="1" applyFont="1" applyBorder="1" applyAlignment="1">
      <alignment horizontal="center" vertical="center" textRotation="90" wrapText="1"/>
    </xf>
    <xf numFmtId="3" fontId="19" fillId="0" borderId="20" xfId="45" applyNumberFormat="1" applyFont="1" applyBorder="1" applyAlignment="1">
      <alignment horizontal="center" vertical="center" textRotation="90" wrapText="1"/>
    </xf>
    <xf numFmtId="3" fontId="19" fillId="0" borderId="16" xfId="45" applyNumberFormat="1" applyFont="1" applyBorder="1" applyAlignment="1">
      <alignment horizontal="center" vertical="center" textRotation="90" wrapText="1"/>
    </xf>
  </cellXfs>
  <cellStyles count="6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9" builtinId="23" customBuiltin="1"/>
    <cellStyle name="Comma" xfId="27" builtinId="3"/>
    <cellStyle name="Comma 2" xfId="28" xr:uid="{00000000-0005-0000-0000-00001B000000}"/>
    <cellStyle name="Comma 3" xfId="60" xr:uid="{00000000-0005-0000-0000-00001C000000}"/>
    <cellStyle name="Comma 4" xfId="61" xr:uid="{00000000-0005-0000-0000-00001D000000}"/>
    <cellStyle name="Comma 5" xfId="64" xr:uid="{00000000-0005-0000-0000-00001E000000}"/>
    <cellStyle name="Comma 6" xfId="63" xr:uid="{00000000-0005-0000-0000-00001F000000}"/>
    <cellStyle name="Comma 7" xfId="65" xr:uid="{00000000-0005-0000-0000-000020000000}"/>
    <cellStyle name="Comma 8" xfId="62" xr:uid="{00000000-0005-0000-0000-000021000000}"/>
    <cellStyle name="Explanatory Text" xfId="30" builtinId="53" customBuiltin="1"/>
    <cellStyle name="Good" xfId="31" builtinId="26" customBuiltin="1"/>
    <cellStyle name="Heading 1" xfId="32" builtinId="16" customBuiltin="1"/>
    <cellStyle name="Heading 2" xfId="33" builtinId="17" customBuiltin="1"/>
    <cellStyle name="Heading 3" xfId="34" builtinId="18" customBuiltin="1"/>
    <cellStyle name="Heading 4" xfId="35" builtinId="19" customBuiltin="1"/>
    <cellStyle name="Input" xfId="36" builtinId="20" customBuiltin="1"/>
    <cellStyle name="Ledger 17 x 11 in" xfId="37" xr:uid="{00000000-0005-0000-0000-00002A000000}"/>
    <cellStyle name="Ledger 17 x 11 in 2" xfId="38" xr:uid="{00000000-0005-0000-0000-00002B000000}"/>
    <cellStyle name="Ledger 17 x 11 in_1. DANH SÁCH CÁN BỘ - GIÁO VIÊN TOÀN NGÀNH" xfId="39" xr:uid="{00000000-0005-0000-0000-00002C000000}"/>
    <cellStyle name="Ledger 17 x 11 in_Ra soat mam non den diem truong" xfId="40" xr:uid="{00000000-0005-0000-0000-00002D000000}"/>
    <cellStyle name="Linked Cell" xfId="41" builtinId="24" customBuiltin="1"/>
    <cellStyle name="Neutral" xfId="42" builtinId="28" customBuiltin="1"/>
    <cellStyle name="Normal" xfId="0" builtinId="0"/>
    <cellStyle name="Normal 10" xfId="43" xr:uid="{00000000-0005-0000-0000-000031000000}"/>
    <cellStyle name="Normal 10 10" xfId="44" xr:uid="{00000000-0005-0000-0000-000032000000}"/>
    <cellStyle name="Normal 11" xfId="57" xr:uid="{00000000-0005-0000-0000-000033000000}"/>
    <cellStyle name="Normal 2" xfId="45" xr:uid="{00000000-0005-0000-0000-000034000000}"/>
    <cellStyle name="Normal 2 14" xfId="59" xr:uid="{00000000-0005-0000-0000-000035000000}"/>
    <cellStyle name="Normal 2 15" xfId="46" xr:uid="{00000000-0005-0000-0000-000036000000}"/>
    <cellStyle name="Normal 2 2" xfId="47" xr:uid="{00000000-0005-0000-0000-000037000000}"/>
    <cellStyle name="Normal 2 3" xfId="56" xr:uid="{00000000-0005-0000-0000-000038000000}"/>
    <cellStyle name="Normal 3" xfId="48" xr:uid="{00000000-0005-0000-0000-000039000000}"/>
    <cellStyle name="Normal 4" xfId="58" xr:uid="{00000000-0005-0000-0000-00003A000000}"/>
    <cellStyle name="Normal 5" xfId="49" xr:uid="{00000000-0005-0000-0000-00003B000000}"/>
    <cellStyle name="Normal 9" xfId="50" xr:uid="{00000000-0005-0000-0000-00003C000000}"/>
    <cellStyle name="Note" xfId="51" builtinId="10" customBuiltin="1"/>
    <cellStyle name="Output" xfId="52" builtinId="21" customBuiltin="1"/>
    <cellStyle name="Title" xfId="53" builtinId="15" customBuiltin="1"/>
    <cellStyle name="Total" xfId="54" builtinId="25" customBuiltin="1"/>
    <cellStyle name="Warning Text" xfId="5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Downloads\Cac%20CQ,%20&#272;V\NA%20HAN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dmin/Downloads/Cac%20CQ,%20&#272;V/NA%20HAN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dmin\Downloads\Cac%20CQ,%20&#272;V\BIEU%20BAO%20CAO%20GUI%20SO%20NOI%20VU%2031-12-2014%20(%20gui%20sang%20SNV%20T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dmin/Downloads/Cac%20CQ,%20&#272;V/BIEU%20BAO%20CAO%20GUI%20SO%20NOI%20VU%2031-12-2014%20(%20gui%20sang%20SNV%20T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S CB,CC,VC 2014 (2)"/>
      <sheetName val="DS CB,CC,VC nghỉ hưu, chuyển CT"/>
      <sheetName val="Sheet1"/>
    </sheetNames>
    <sheetDataSet>
      <sheetData sheetId="0" refreshError="1"/>
      <sheetData sheetId="1" refreshError="1"/>
      <sheetData sheetId="2">
        <row r="2">
          <cell r="A2" t="str">
            <v>Nam</v>
          </cell>
          <cell r="C2" t="str">
            <v>TS</v>
          </cell>
          <cell r="E2" t="str">
            <v>CC</v>
          </cell>
          <cell r="G2" t="str">
            <v>TS</v>
          </cell>
          <cell r="H2" t="str">
            <v>Phật</v>
          </cell>
        </row>
        <row r="3">
          <cell r="A3" t="str">
            <v>Nữ</v>
          </cell>
          <cell r="C3" t="str">
            <v>ThS</v>
          </cell>
          <cell r="E3" t="str">
            <v>CN</v>
          </cell>
          <cell r="G3" t="str">
            <v>ThS</v>
          </cell>
          <cell r="H3" t="str">
            <v>Thiên Chúa</v>
          </cell>
        </row>
        <row r="4">
          <cell r="C4" t="str">
            <v>CK CII</v>
          </cell>
          <cell r="E4" t="str">
            <v>TC</v>
          </cell>
          <cell r="G4" t="str">
            <v>ĐH</v>
          </cell>
          <cell r="H4" t="str">
            <v>Tin Lành</v>
          </cell>
        </row>
        <row r="5">
          <cell r="C5" t="str">
            <v>CK CI</v>
          </cell>
          <cell r="E5" t="str">
            <v>SC</v>
          </cell>
          <cell r="G5" t="str">
            <v>CĐ</v>
          </cell>
          <cell r="H5" t="str">
            <v>Cao Đài</v>
          </cell>
        </row>
        <row r="6">
          <cell r="C6" t="str">
            <v>ĐH</v>
          </cell>
          <cell r="E6" t="str">
            <v>LLPT</v>
          </cell>
          <cell r="G6" t="str">
            <v>TC</v>
          </cell>
          <cell r="H6" t="str">
            <v>Hòa Hảo</v>
          </cell>
        </row>
        <row r="7">
          <cell r="C7" t="str">
            <v>CĐ</v>
          </cell>
          <cell r="G7" t="str">
            <v>C</v>
          </cell>
          <cell r="H7" t="str">
            <v>Hồi</v>
          </cell>
        </row>
        <row r="8">
          <cell r="C8" t="str">
            <v>TC</v>
          </cell>
          <cell r="G8" t="str">
            <v>B</v>
          </cell>
          <cell r="H8" t="str">
            <v>Khác</v>
          </cell>
        </row>
        <row r="9">
          <cell r="C9" t="str">
            <v>SC</v>
          </cell>
          <cell r="G9" t="str">
            <v>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S CB,CC,VC 2014 (2)"/>
      <sheetName val="DS CB,CC,VC nghỉ hưu, chuyển CT"/>
      <sheetName val="Sheet1"/>
    </sheetNames>
    <sheetDataSet>
      <sheetData sheetId="0" refreshError="1"/>
      <sheetData sheetId="1" refreshError="1"/>
      <sheetData sheetId="2">
        <row r="2">
          <cell r="A2" t="str">
            <v>Nam</v>
          </cell>
          <cell r="C2" t="str">
            <v>TS</v>
          </cell>
          <cell r="E2" t="str">
            <v>CC</v>
          </cell>
          <cell r="G2" t="str">
            <v>TS</v>
          </cell>
          <cell r="H2" t="str">
            <v>Phật</v>
          </cell>
        </row>
        <row r="3">
          <cell r="A3" t="str">
            <v>Nữ</v>
          </cell>
          <cell r="C3" t="str">
            <v>ThS</v>
          </cell>
          <cell r="E3" t="str">
            <v>CN</v>
          </cell>
          <cell r="G3" t="str">
            <v>ThS</v>
          </cell>
          <cell r="H3" t="str">
            <v>Thiên Chúa</v>
          </cell>
        </row>
        <row r="4">
          <cell r="C4" t="str">
            <v>CK CII</v>
          </cell>
          <cell r="E4" t="str">
            <v>TC</v>
          </cell>
          <cell r="G4" t="str">
            <v>ĐH</v>
          </cell>
          <cell r="H4" t="str">
            <v>Tin Lành</v>
          </cell>
        </row>
        <row r="5">
          <cell r="C5" t="str">
            <v>CK CI</v>
          </cell>
          <cell r="E5" t="str">
            <v>SC</v>
          </cell>
          <cell r="G5" t="str">
            <v>CĐ</v>
          </cell>
          <cell r="H5" t="str">
            <v>Cao Đài</v>
          </cell>
        </row>
        <row r="6">
          <cell r="C6" t="str">
            <v>ĐH</v>
          </cell>
          <cell r="E6" t="str">
            <v>LLPT</v>
          </cell>
          <cell r="G6" t="str">
            <v>TC</v>
          </cell>
          <cell r="H6" t="str">
            <v>Hòa Hảo</v>
          </cell>
        </row>
        <row r="7">
          <cell r="C7" t="str">
            <v>CĐ</v>
          </cell>
          <cell r="G7" t="str">
            <v>C</v>
          </cell>
          <cell r="H7" t="str">
            <v>Hồi</v>
          </cell>
        </row>
        <row r="8">
          <cell r="C8" t="str">
            <v>TC</v>
          </cell>
          <cell r="G8" t="str">
            <v>B</v>
          </cell>
          <cell r="H8" t="str">
            <v>Khác</v>
          </cell>
        </row>
        <row r="9">
          <cell r="C9" t="str">
            <v>SC</v>
          </cell>
          <cell r="G9" t="str">
            <v>A</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EU 02"/>
      <sheetName val="Biểu số 01"/>
      <sheetName val="Sheet1"/>
    </sheetNames>
    <sheetDataSet>
      <sheetData sheetId="0"/>
      <sheetData sheetId="1"/>
      <sheetData sheetId="2" refreshError="1">
        <row r="2">
          <cell r="F2" t="str">
            <v>TS</v>
          </cell>
        </row>
        <row r="3">
          <cell r="F3" t="str">
            <v>ThS</v>
          </cell>
        </row>
        <row r="4">
          <cell r="F4" t="str">
            <v>ĐH</v>
          </cell>
        </row>
        <row r="5">
          <cell r="F5" t="str">
            <v>CĐ</v>
          </cell>
        </row>
        <row r="6">
          <cell r="F6" t="str">
            <v>TC</v>
          </cell>
        </row>
        <row r="7">
          <cell r="F7" t="str">
            <v>C</v>
          </cell>
        </row>
        <row r="8">
          <cell r="F8" t="str">
            <v>B</v>
          </cell>
        </row>
        <row r="9">
          <cell r="F9" t="str">
            <v>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EU 02"/>
      <sheetName val="Biểu số 01"/>
      <sheetName val="Sheet1"/>
    </sheetNames>
    <sheetDataSet>
      <sheetData sheetId="0"/>
      <sheetData sheetId="1"/>
      <sheetData sheetId="2" refreshError="1">
        <row r="2">
          <cell r="F2" t="str">
            <v>TS</v>
          </cell>
        </row>
        <row r="3">
          <cell r="F3" t="str">
            <v>ThS</v>
          </cell>
        </row>
        <row r="4">
          <cell r="F4" t="str">
            <v>ĐH</v>
          </cell>
        </row>
        <row r="5">
          <cell r="F5" t="str">
            <v>CĐ</v>
          </cell>
        </row>
        <row r="6">
          <cell r="F6" t="str">
            <v>TC</v>
          </cell>
        </row>
        <row r="7">
          <cell r="F7" t="str">
            <v>C</v>
          </cell>
        </row>
        <row r="8">
          <cell r="F8" t="str">
            <v>B</v>
          </cell>
        </row>
        <row r="9">
          <cell r="F9" t="str">
            <v>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AR18"/>
  <sheetViews>
    <sheetView showZeros="0" topLeftCell="A2" zoomScale="70" zoomScaleNormal="70" zoomScalePageLayoutView="70" workbookViewId="0">
      <selection activeCell="X10" sqref="X10"/>
    </sheetView>
  </sheetViews>
  <sheetFormatPr defaultColWidth="9" defaultRowHeight="15.75" x14ac:dyDescent="0.25"/>
  <cols>
    <col min="1" max="1" width="4.625" style="103" customWidth="1"/>
    <col min="2" max="2" width="14.875" style="117" customWidth="1"/>
    <col min="3" max="3" width="5.875" style="146" customWidth="1"/>
    <col min="4" max="4" width="4.625" style="137" customWidth="1"/>
    <col min="5" max="5" width="4.875" style="137" customWidth="1"/>
    <col min="6" max="6" width="4.375" style="139" customWidth="1"/>
    <col min="7" max="7" width="7.25" style="139" customWidth="1"/>
    <col min="8" max="8" width="4.125" style="137" customWidth="1"/>
    <col min="9" max="9" width="5.125" style="137" customWidth="1"/>
    <col min="10" max="10" width="4.875" style="137" customWidth="1"/>
    <col min="11" max="11" width="6.875" style="137" customWidth="1"/>
    <col min="12" max="12" width="5.25" style="137" customWidth="1"/>
    <col min="13" max="13" width="5" style="137" customWidth="1"/>
    <col min="14" max="14" width="7.125" style="137" customWidth="1"/>
    <col min="15" max="15" width="7" style="137" customWidth="1"/>
    <col min="16" max="16" width="6" style="150" customWidth="1"/>
    <col min="17" max="17" width="4.5" style="150" customWidth="1"/>
    <col min="18" max="18" width="4.875" style="150" customWidth="1"/>
    <col min="19" max="19" width="4.75" style="153" customWidth="1"/>
    <col min="20" max="20" width="7" style="153" customWidth="1"/>
    <col min="21" max="21" width="4.5" style="150" customWidth="1"/>
    <col min="22" max="22" width="4.75" style="150" customWidth="1"/>
    <col min="23" max="23" width="5.25" style="150" customWidth="1"/>
    <col min="24" max="24" width="7.125" style="150" customWidth="1"/>
    <col min="25" max="25" width="4.875" style="150" customWidth="1"/>
    <col min="26" max="26" width="4.75" style="150" customWidth="1"/>
    <col min="27" max="28" width="7.125" style="150" customWidth="1"/>
    <col min="29" max="29" width="4.75" style="150" customWidth="1"/>
    <col min="30" max="30" width="4.625" style="150" customWidth="1"/>
    <col min="31" max="32" width="5" style="150" customWidth="1"/>
    <col min="33" max="33" width="4.75" style="154" customWidth="1"/>
    <col min="34" max="34" width="4.375" style="144" customWidth="1"/>
    <col min="35" max="35" width="4.625" style="154" customWidth="1"/>
    <col min="36" max="36" width="4.875" style="154" customWidth="1"/>
    <col min="37" max="37" width="4.375" style="154" customWidth="1"/>
    <col min="38" max="38" width="4.625" style="154" customWidth="1"/>
    <col min="39" max="39" width="4.75" style="154" customWidth="1"/>
    <col min="40" max="40" width="4.875" style="154" customWidth="1"/>
    <col min="41" max="41" width="4.625" style="154" customWidth="1"/>
    <col min="42" max="42" width="5.25" style="154" customWidth="1"/>
    <col min="43" max="43" width="4.875" style="154" customWidth="1"/>
    <col min="44" max="44" width="6.625" style="154" customWidth="1"/>
    <col min="45" max="16384" width="9" style="106"/>
  </cols>
  <sheetData>
    <row r="1" spans="1:44" s="102" customFormat="1" ht="30" hidden="1" customHeight="1" x14ac:dyDescent="0.25">
      <c r="A1" s="108" t="s">
        <v>221</v>
      </c>
      <c r="B1" s="115"/>
      <c r="C1" s="136"/>
      <c r="D1" s="136"/>
      <c r="E1" s="136"/>
      <c r="F1" s="136"/>
      <c r="G1" s="136"/>
      <c r="H1" s="136"/>
      <c r="I1" s="136"/>
      <c r="J1" s="136"/>
      <c r="K1" s="136"/>
      <c r="L1" s="136"/>
      <c r="M1" s="136"/>
      <c r="N1" s="136"/>
      <c r="O1" s="136"/>
      <c r="P1" s="149"/>
      <c r="Q1" s="292"/>
      <c r="R1" s="292"/>
      <c r="S1" s="292"/>
      <c r="T1" s="292"/>
      <c r="U1" s="292"/>
      <c r="V1" s="292"/>
      <c r="W1" s="292"/>
      <c r="X1" s="292"/>
      <c r="Y1" s="292"/>
      <c r="Z1" s="292"/>
      <c r="AA1" s="292"/>
      <c r="AB1" s="292"/>
      <c r="AC1" s="292"/>
      <c r="AD1" s="292"/>
      <c r="AE1" s="292"/>
      <c r="AF1" s="292"/>
      <c r="AG1" s="292"/>
      <c r="AH1" s="292"/>
      <c r="AI1" s="292"/>
      <c r="AJ1" s="292"/>
      <c r="AK1" s="145"/>
      <c r="AL1" s="145"/>
      <c r="AM1" s="145"/>
      <c r="AN1" s="145"/>
      <c r="AO1" s="145"/>
      <c r="AP1" s="145"/>
      <c r="AQ1" s="145"/>
      <c r="AR1" s="145"/>
    </row>
    <row r="2" spans="1:44" s="102" customFormat="1" ht="57.75" customHeight="1" x14ac:dyDescent="0.25">
      <c r="A2" s="293" t="s">
        <v>328</v>
      </c>
      <c r="B2" s="293"/>
      <c r="C2" s="293"/>
      <c r="D2" s="293"/>
      <c r="E2" s="293"/>
      <c r="F2" s="293"/>
      <c r="G2" s="293"/>
      <c r="H2" s="293"/>
      <c r="I2" s="293"/>
      <c r="J2" s="293"/>
      <c r="K2" s="293"/>
      <c r="L2" s="293"/>
      <c r="M2" s="293"/>
      <c r="N2" s="293"/>
      <c r="O2" s="293"/>
      <c r="P2" s="293"/>
      <c r="Q2" s="293"/>
      <c r="R2" s="293"/>
      <c r="S2" s="293"/>
      <c r="T2" s="293"/>
      <c r="U2" s="293"/>
      <c r="V2" s="293"/>
      <c r="W2" s="293"/>
      <c r="X2" s="293"/>
      <c r="Y2" s="293"/>
      <c r="Z2" s="293"/>
      <c r="AA2" s="293"/>
      <c r="AB2" s="293"/>
      <c r="AC2" s="293"/>
      <c r="AD2" s="293"/>
      <c r="AE2" s="293"/>
      <c r="AF2" s="293"/>
      <c r="AG2" s="293"/>
      <c r="AH2" s="293"/>
      <c r="AI2" s="293"/>
      <c r="AJ2" s="293"/>
      <c r="AK2" s="293"/>
      <c r="AL2" s="293"/>
      <c r="AM2" s="293"/>
      <c r="AN2" s="293"/>
      <c r="AO2" s="293"/>
      <c r="AP2" s="293"/>
      <c r="AQ2" s="293"/>
      <c r="AR2" s="293"/>
    </row>
    <row r="3" spans="1:44" s="102" customFormat="1" ht="27" customHeight="1" x14ac:dyDescent="0.25">
      <c r="A3" s="294" t="s">
        <v>330</v>
      </c>
      <c r="B3" s="294"/>
      <c r="C3" s="294"/>
      <c r="D3" s="294"/>
      <c r="E3" s="294"/>
      <c r="F3" s="294"/>
      <c r="G3" s="294"/>
      <c r="H3" s="294"/>
      <c r="I3" s="294"/>
      <c r="J3" s="294"/>
      <c r="K3" s="294"/>
      <c r="L3" s="294"/>
      <c r="M3" s="294"/>
      <c r="N3" s="294"/>
      <c r="O3" s="294"/>
      <c r="P3" s="294"/>
      <c r="Q3" s="294"/>
      <c r="R3" s="294"/>
      <c r="S3" s="294"/>
      <c r="T3" s="294"/>
      <c r="U3" s="294"/>
      <c r="V3" s="294"/>
      <c r="W3" s="294"/>
      <c r="X3" s="294"/>
      <c r="Y3" s="294"/>
      <c r="Z3" s="294"/>
      <c r="AA3" s="294"/>
      <c r="AB3" s="294"/>
      <c r="AC3" s="294"/>
      <c r="AD3" s="294"/>
      <c r="AE3" s="294"/>
      <c r="AF3" s="294"/>
      <c r="AG3" s="294"/>
      <c r="AH3" s="294"/>
      <c r="AI3" s="294"/>
      <c r="AJ3" s="294"/>
      <c r="AK3" s="294"/>
      <c r="AL3" s="294"/>
      <c r="AM3" s="294"/>
      <c r="AN3" s="294"/>
      <c r="AO3" s="294"/>
      <c r="AP3" s="294"/>
      <c r="AQ3" s="294"/>
      <c r="AR3" s="294"/>
    </row>
    <row r="4" spans="1:44" s="103" customFormat="1" ht="9" customHeight="1" x14ac:dyDescent="0.25">
      <c r="B4" s="116"/>
      <c r="C4" s="146"/>
      <c r="D4" s="137"/>
      <c r="E4" s="137"/>
      <c r="F4" s="137"/>
      <c r="G4" s="137"/>
      <c r="H4" s="137"/>
      <c r="I4" s="137"/>
      <c r="J4" s="137"/>
      <c r="K4" s="137"/>
      <c r="L4" s="137"/>
      <c r="M4" s="137"/>
      <c r="N4" s="137"/>
      <c r="O4" s="137"/>
      <c r="P4" s="150"/>
      <c r="Q4" s="150"/>
      <c r="R4" s="150"/>
      <c r="S4" s="150"/>
      <c r="T4" s="150"/>
      <c r="U4" s="150"/>
      <c r="V4" s="150"/>
      <c r="W4" s="150"/>
      <c r="X4" s="150"/>
      <c r="Y4" s="150"/>
      <c r="Z4" s="150"/>
      <c r="AA4" s="150"/>
      <c r="AB4" s="150"/>
      <c r="AC4" s="150"/>
      <c r="AD4" s="150"/>
      <c r="AE4" s="150"/>
      <c r="AF4" s="150"/>
      <c r="AG4" s="154"/>
      <c r="AH4" s="154"/>
      <c r="AI4" s="154"/>
      <c r="AJ4" s="154"/>
      <c r="AK4" s="154"/>
      <c r="AL4" s="154"/>
      <c r="AM4" s="154"/>
      <c r="AN4" s="154"/>
      <c r="AO4" s="154"/>
      <c r="AP4" s="286"/>
      <c r="AQ4" s="286"/>
      <c r="AR4" s="286"/>
    </row>
    <row r="5" spans="1:44" s="104" customFormat="1" ht="27" customHeight="1" x14ac:dyDescent="0.25">
      <c r="A5" s="295" t="s">
        <v>16</v>
      </c>
      <c r="B5" s="296" t="s">
        <v>207</v>
      </c>
      <c r="C5" s="314" t="s">
        <v>229</v>
      </c>
      <c r="D5" s="314"/>
      <c r="E5" s="314"/>
      <c r="F5" s="314"/>
      <c r="G5" s="314"/>
      <c r="H5" s="314"/>
      <c r="I5" s="314"/>
      <c r="J5" s="314"/>
      <c r="K5" s="314"/>
      <c r="L5" s="314"/>
      <c r="M5" s="314"/>
      <c r="N5" s="314"/>
      <c r="O5" s="314"/>
      <c r="P5" s="322" t="s">
        <v>230</v>
      </c>
      <c r="Q5" s="323"/>
      <c r="R5" s="323"/>
      <c r="S5" s="323"/>
      <c r="T5" s="323"/>
      <c r="U5" s="323"/>
      <c r="V5" s="323"/>
      <c r="W5" s="323"/>
      <c r="X5" s="323"/>
      <c r="Y5" s="323"/>
      <c r="Z5" s="323"/>
      <c r="AA5" s="323"/>
      <c r="AB5" s="323"/>
      <c r="AC5" s="287" t="s">
        <v>234</v>
      </c>
      <c r="AD5" s="287"/>
      <c r="AE5" s="287"/>
      <c r="AF5" s="287"/>
      <c r="AG5" s="287"/>
      <c r="AH5" s="287"/>
      <c r="AI5" s="287"/>
      <c r="AJ5" s="287"/>
      <c r="AK5" s="287"/>
      <c r="AL5" s="287"/>
      <c r="AM5" s="287"/>
      <c r="AN5" s="287"/>
      <c r="AO5" s="287"/>
      <c r="AP5" s="287"/>
      <c r="AQ5" s="287"/>
      <c r="AR5" s="287"/>
    </row>
    <row r="6" spans="1:44" s="104" customFormat="1" ht="22.5" customHeight="1" x14ac:dyDescent="0.25">
      <c r="A6" s="295"/>
      <c r="B6" s="297"/>
      <c r="C6" s="315" t="s">
        <v>217</v>
      </c>
      <c r="D6" s="299" t="s">
        <v>228</v>
      </c>
      <c r="E6" s="300"/>
      <c r="F6" s="300"/>
      <c r="G6" s="300"/>
      <c r="H6" s="300"/>
      <c r="I6" s="300"/>
      <c r="J6" s="300"/>
      <c r="K6" s="300"/>
      <c r="L6" s="300"/>
      <c r="M6" s="300"/>
      <c r="N6" s="300"/>
      <c r="O6" s="301"/>
      <c r="P6" s="302" t="s">
        <v>217</v>
      </c>
      <c r="Q6" s="304" t="s">
        <v>228</v>
      </c>
      <c r="R6" s="305"/>
      <c r="S6" s="305"/>
      <c r="T6" s="305"/>
      <c r="U6" s="305"/>
      <c r="V6" s="305"/>
      <c r="W6" s="305"/>
      <c r="X6" s="305"/>
      <c r="Y6" s="305"/>
      <c r="Z6" s="305"/>
      <c r="AA6" s="305"/>
      <c r="AB6" s="305"/>
      <c r="AC6" s="288" t="s">
        <v>220</v>
      </c>
      <c r="AD6" s="288"/>
      <c r="AE6" s="288"/>
      <c r="AF6" s="288"/>
      <c r="AG6" s="288"/>
      <c r="AH6" s="288"/>
      <c r="AI6" s="288"/>
      <c r="AJ6" s="288"/>
      <c r="AK6" s="288"/>
      <c r="AL6" s="288"/>
      <c r="AM6" s="288"/>
      <c r="AN6" s="288"/>
      <c r="AO6" s="288"/>
      <c r="AP6" s="288"/>
      <c r="AQ6" s="288"/>
      <c r="AR6" s="288"/>
    </row>
    <row r="7" spans="1:44" s="104" customFormat="1" ht="51.75" customHeight="1" x14ac:dyDescent="0.25">
      <c r="A7" s="295"/>
      <c r="B7" s="297"/>
      <c r="C7" s="316"/>
      <c r="D7" s="306" t="s">
        <v>209</v>
      </c>
      <c r="E7" s="307"/>
      <c r="F7" s="307"/>
      <c r="G7" s="308"/>
      <c r="H7" s="306" t="s">
        <v>210</v>
      </c>
      <c r="I7" s="307"/>
      <c r="J7" s="307"/>
      <c r="K7" s="308"/>
      <c r="L7" s="319" t="s">
        <v>211</v>
      </c>
      <c r="M7" s="320"/>
      <c r="N7" s="320"/>
      <c r="O7" s="321"/>
      <c r="P7" s="303"/>
      <c r="Q7" s="289" t="s">
        <v>209</v>
      </c>
      <c r="R7" s="290"/>
      <c r="S7" s="290"/>
      <c r="T7" s="291"/>
      <c r="U7" s="289" t="s">
        <v>210</v>
      </c>
      <c r="V7" s="290"/>
      <c r="W7" s="290"/>
      <c r="X7" s="291"/>
      <c r="Y7" s="324" t="s">
        <v>211</v>
      </c>
      <c r="Z7" s="325"/>
      <c r="AA7" s="325"/>
      <c r="AB7" s="325"/>
      <c r="AC7" s="289" t="s">
        <v>5</v>
      </c>
      <c r="AD7" s="290"/>
      <c r="AE7" s="290"/>
      <c r="AF7" s="291"/>
      <c r="AG7" s="285" t="s">
        <v>209</v>
      </c>
      <c r="AH7" s="285"/>
      <c r="AI7" s="285"/>
      <c r="AJ7" s="285"/>
      <c r="AK7" s="285" t="s">
        <v>210</v>
      </c>
      <c r="AL7" s="285"/>
      <c r="AM7" s="285"/>
      <c r="AN7" s="285"/>
      <c r="AO7" s="285" t="s">
        <v>211</v>
      </c>
      <c r="AP7" s="285"/>
      <c r="AQ7" s="285"/>
      <c r="AR7" s="285"/>
    </row>
    <row r="8" spans="1:44" s="104" customFormat="1" ht="24" customHeight="1" x14ac:dyDescent="0.25">
      <c r="A8" s="295"/>
      <c r="B8" s="297"/>
      <c r="C8" s="316"/>
      <c r="D8" s="317" t="s">
        <v>4</v>
      </c>
      <c r="E8" s="317"/>
      <c r="F8" s="318" t="s">
        <v>19</v>
      </c>
      <c r="G8" s="318"/>
      <c r="H8" s="317" t="s">
        <v>4</v>
      </c>
      <c r="I8" s="317"/>
      <c r="J8" s="318" t="s">
        <v>19</v>
      </c>
      <c r="K8" s="318"/>
      <c r="L8" s="317" t="s">
        <v>4</v>
      </c>
      <c r="M8" s="317"/>
      <c r="N8" s="318" t="s">
        <v>19</v>
      </c>
      <c r="O8" s="318"/>
      <c r="P8" s="303"/>
      <c r="Q8" s="310" t="s">
        <v>4</v>
      </c>
      <c r="R8" s="310"/>
      <c r="S8" s="309" t="s">
        <v>19</v>
      </c>
      <c r="T8" s="309"/>
      <c r="U8" s="310" t="s">
        <v>4</v>
      </c>
      <c r="V8" s="310"/>
      <c r="W8" s="309" t="s">
        <v>19</v>
      </c>
      <c r="X8" s="309"/>
      <c r="Y8" s="310" t="s">
        <v>4</v>
      </c>
      <c r="Z8" s="310"/>
      <c r="AA8" s="309" t="s">
        <v>19</v>
      </c>
      <c r="AB8" s="313"/>
      <c r="AC8" s="310" t="s">
        <v>4</v>
      </c>
      <c r="AD8" s="310"/>
      <c r="AE8" s="309" t="s">
        <v>19</v>
      </c>
      <c r="AF8" s="313"/>
      <c r="AG8" s="312" t="s">
        <v>4</v>
      </c>
      <c r="AH8" s="312"/>
      <c r="AI8" s="311" t="s">
        <v>19</v>
      </c>
      <c r="AJ8" s="311"/>
      <c r="AK8" s="312" t="s">
        <v>4</v>
      </c>
      <c r="AL8" s="312"/>
      <c r="AM8" s="311" t="s">
        <v>19</v>
      </c>
      <c r="AN8" s="311"/>
      <c r="AO8" s="312" t="s">
        <v>4</v>
      </c>
      <c r="AP8" s="312"/>
      <c r="AQ8" s="311" t="s">
        <v>19</v>
      </c>
      <c r="AR8" s="311"/>
    </row>
    <row r="9" spans="1:44" s="104" customFormat="1" ht="61.5" customHeight="1" x14ac:dyDescent="0.25">
      <c r="A9" s="295"/>
      <c r="B9" s="298"/>
      <c r="C9" s="316"/>
      <c r="D9" s="138" t="s">
        <v>2</v>
      </c>
      <c r="E9" s="141" t="s">
        <v>3</v>
      </c>
      <c r="F9" s="138" t="s">
        <v>2</v>
      </c>
      <c r="G9" s="141" t="s">
        <v>3</v>
      </c>
      <c r="H9" s="138" t="s">
        <v>2</v>
      </c>
      <c r="I9" s="141" t="s">
        <v>3</v>
      </c>
      <c r="J9" s="138" t="s">
        <v>2</v>
      </c>
      <c r="K9" s="141" t="s">
        <v>3</v>
      </c>
      <c r="L9" s="138" t="s">
        <v>2</v>
      </c>
      <c r="M9" s="141" t="s">
        <v>3</v>
      </c>
      <c r="N9" s="138" t="s">
        <v>2</v>
      </c>
      <c r="O9" s="141" t="s">
        <v>3</v>
      </c>
      <c r="P9" s="303"/>
      <c r="Q9" s="151" t="s">
        <v>2</v>
      </c>
      <c r="R9" s="105" t="s">
        <v>3</v>
      </c>
      <c r="S9" s="151" t="s">
        <v>2</v>
      </c>
      <c r="T9" s="105" t="s">
        <v>3</v>
      </c>
      <c r="U9" s="151" t="s">
        <v>2</v>
      </c>
      <c r="V9" s="105" t="s">
        <v>3</v>
      </c>
      <c r="W9" s="151" t="s">
        <v>2</v>
      </c>
      <c r="X9" s="105" t="s">
        <v>3</v>
      </c>
      <c r="Y9" s="151" t="s">
        <v>2</v>
      </c>
      <c r="Z9" s="105" t="s">
        <v>3</v>
      </c>
      <c r="AA9" s="151" t="s">
        <v>2</v>
      </c>
      <c r="AB9" s="152" t="s">
        <v>3</v>
      </c>
      <c r="AC9" s="105" t="s">
        <v>2</v>
      </c>
      <c r="AD9" s="105" t="s">
        <v>3</v>
      </c>
      <c r="AE9" s="151" t="s">
        <v>2</v>
      </c>
      <c r="AF9" s="152" t="s">
        <v>3</v>
      </c>
      <c r="AG9" s="143" t="s">
        <v>2</v>
      </c>
      <c r="AH9" s="143" t="s">
        <v>3</v>
      </c>
      <c r="AI9" s="143" t="s">
        <v>2</v>
      </c>
      <c r="AJ9" s="143" t="s">
        <v>3</v>
      </c>
      <c r="AK9" s="143" t="s">
        <v>2</v>
      </c>
      <c r="AL9" s="143" t="s">
        <v>3</v>
      </c>
      <c r="AM9" s="143" t="s">
        <v>2</v>
      </c>
      <c r="AN9" s="143" t="s">
        <v>3</v>
      </c>
      <c r="AO9" s="143" t="s">
        <v>2</v>
      </c>
      <c r="AP9" s="143" t="s">
        <v>3</v>
      </c>
      <c r="AQ9" s="143" t="s">
        <v>2</v>
      </c>
      <c r="AR9" s="143" t="s">
        <v>3</v>
      </c>
    </row>
    <row r="10" spans="1:44" s="121" customFormat="1" ht="22.5" customHeight="1" x14ac:dyDescent="0.25">
      <c r="A10" s="120">
        <v>1</v>
      </c>
      <c r="B10" s="91">
        <v>2</v>
      </c>
      <c r="C10" s="120">
        <v>3</v>
      </c>
      <c r="D10" s="120">
        <v>7</v>
      </c>
      <c r="E10" s="91">
        <v>8</v>
      </c>
      <c r="F10" s="120">
        <v>9</v>
      </c>
      <c r="G10" s="91">
        <v>10</v>
      </c>
      <c r="H10" s="120">
        <v>11</v>
      </c>
      <c r="I10" s="91">
        <v>12</v>
      </c>
      <c r="J10" s="120">
        <v>13</v>
      </c>
      <c r="K10" s="91">
        <v>14</v>
      </c>
      <c r="L10" s="120">
        <v>15</v>
      </c>
      <c r="M10" s="91">
        <v>16</v>
      </c>
      <c r="N10" s="120">
        <v>17</v>
      </c>
      <c r="O10" s="91">
        <v>18</v>
      </c>
      <c r="P10" s="120">
        <v>19</v>
      </c>
      <c r="Q10" s="120">
        <v>23</v>
      </c>
      <c r="R10" s="91">
        <v>24</v>
      </c>
      <c r="S10" s="120">
        <v>25</v>
      </c>
      <c r="T10" s="91">
        <v>26</v>
      </c>
      <c r="U10" s="120">
        <v>27</v>
      </c>
      <c r="V10" s="91">
        <v>28</v>
      </c>
      <c r="W10" s="120">
        <v>29</v>
      </c>
      <c r="X10" s="91">
        <v>30</v>
      </c>
      <c r="Y10" s="120">
        <v>31</v>
      </c>
      <c r="Z10" s="91">
        <v>32</v>
      </c>
      <c r="AA10" s="120">
        <v>33</v>
      </c>
      <c r="AB10" s="91">
        <v>34</v>
      </c>
      <c r="AC10" s="120">
        <v>35</v>
      </c>
      <c r="AD10" s="91">
        <v>36</v>
      </c>
      <c r="AE10" s="120">
        <v>37</v>
      </c>
      <c r="AF10" s="91">
        <v>38</v>
      </c>
      <c r="AG10" s="120">
        <v>39</v>
      </c>
      <c r="AH10" s="91">
        <v>40</v>
      </c>
      <c r="AI10" s="120">
        <v>41</v>
      </c>
      <c r="AJ10" s="91">
        <v>42</v>
      </c>
      <c r="AK10" s="120">
        <v>43</v>
      </c>
      <c r="AL10" s="91">
        <v>44</v>
      </c>
      <c r="AM10" s="120">
        <v>45</v>
      </c>
      <c r="AN10" s="91">
        <v>46</v>
      </c>
      <c r="AO10" s="120">
        <v>47</v>
      </c>
      <c r="AP10" s="91">
        <v>48</v>
      </c>
      <c r="AQ10" s="120">
        <v>49</v>
      </c>
      <c r="AR10" s="91">
        <v>50</v>
      </c>
    </row>
    <row r="11" spans="1:44" s="108" customFormat="1" ht="29.25" customHeight="1" x14ac:dyDescent="0.25">
      <c r="A11" s="118"/>
      <c r="B11" s="119" t="s">
        <v>208</v>
      </c>
      <c r="C11" s="107">
        <f>C12+C13+C14+C15+C16+C17+C18</f>
        <v>145</v>
      </c>
      <c r="D11" s="107">
        <f t="shared" ref="D11:AR11" si="0">D12+D13+D14+D15+D16+D17+D18</f>
        <v>0</v>
      </c>
      <c r="E11" s="107">
        <f t="shared" si="0"/>
        <v>439</v>
      </c>
      <c r="F11" s="107">
        <f t="shared" si="0"/>
        <v>11</v>
      </c>
      <c r="G11" s="107">
        <f t="shared" si="0"/>
        <v>12000</v>
      </c>
      <c r="H11" s="107">
        <f t="shared" si="0"/>
        <v>8</v>
      </c>
      <c r="I11" s="107">
        <f t="shared" si="0"/>
        <v>407</v>
      </c>
      <c r="J11" s="107">
        <f t="shared" si="0"/>
        <v>458</v>
      </c>
      <c r="K11" s="107">
        <f t="shared" si="0"/>
        <v>11931</v>
      </c>
      <c r="L11" s="107">
        <f t="shared" si="0"/>
        <v>590</v>
      </c>
      <c r="M11" s="107">
        <f t="shared" si="0"/>
        <v>703</v>
      </c>
      <c r="N11" s="107">
        <f t="shared" si="0"/>
        <v>11992</v>
      </c>
      <c r="O11" s="107">
        <f t="shared" si="0"/>
        <v>18151</v>
      </c>
      <c r="P11" s="107">
        <f t="shared" si="0"/>
        <v>145</v>
      </c>
      <c r="Q11" s="107">
        <f t="shared" si="0"/>
        <v>0</v>
      </c>
      <c r="R11" s="107">
        <f t="shared" si="0"/>
        <v>447</v>
      </c>
      <c r="S11" s="107">
        <f t="shared" si="0"/>
        <v>33</v>
      </c>
      <c r="T11" s="107">
        <f t="shared" si="0"/>
        <v>12119</v>
      </c>
      <c r="U11" s="107">
        <f t="shared" si="0"/>
        <v>18</v>
      </c>
      <c r="V11" s="107">
        <f t="shared" si="0"/>
        <v>415</v>
      </c>
      <c r="W11" s="107">
        <f t="shared" si="0"/>
        <v>570</v>
      </c>
      <c r="X11" s="107">
        <f t="shared" si="0"/>
        <v>12552</v>
      </c>
      <c r="Y11" s="107">
        <f t="shared" si="0"/>
        <v>584</v>
      </c>
      <c r="Z11" s="107">
        <f t="shared" si="0"/>
        <v>681</v>
      </c>
      <c r="AA11" s="107">
        <f t="shared" si="0"/>
        <v>11765</v>
      </c>
      <c r="AB11" s="107">
        <f t="shared" si="0"/>
        <v>16757</v>
      </c>
      <c r="AC11" s="107">
        <f t="shared" si="0"/>
        <v>4</v>
      </c>
      <c r="AD11" s="107">
        <f t="shared" si="0"/>
        <v>-6</v>
      </c>
      <c r="AE11" s="107">
        <f t="shared" si="0"/>
        <v>-93</v>
      </c>
      <c r="AF11" s="107">
        <f t="shared" si="0"/>
        <v>-654</v>
      </c>
      <c r="AG11" s="107">
        <f t="shared" si="0"/>
        <v>0</v>
      </c>
      <c r="AH11" s="107">
        <f t="shared" si="0"/>
        <v>8</v>
      </c>
      <c r="AI11" s="107">
        <f t="shared" si="0"/>
        <v>22</v>
      </c>
      <c r="AJ11" s="107">
        <f t="shared" si="0"/>
        <v>119</v>
      </c>
      <c r="AK11" s="107">
        <f t="shared" si="0"/>
        <v>10</v>
      </c>
      <c r="AL11" s="107">
        <f t="shared" si="0"/>
        <v>8</v>
      </c>
      <c r="AM11" s="107">
        <f t="shared" si="0"/>
        <v>112</v>
      </c>
      <c r="AN11" s="107">
        <f t="shared" si="0"/>
        <v>621</v>
      </c>
      <c r="AO11" s="107">
        <f t="shared" si="0"/>
        <v>-6</v>
      </c>
      <c r="AP11" s="107">
        <f t="shared" si="0"/>
        <v>-22</v>
      </c>
      <c r="AQ11" s="107">
        <f t="shared" si="0"/>
        <v>-227</v>
      </c>
      <c r="AR11" s="107">
        <f t="shared" si="0"/>
        <v>-1394</v>
      </c>
    </row>
    <row r="12" spans="1:44" s="157" customFormat="1" ht="65.25" customHeight="1" x14ac:dyDescent="0.25">
      <c r="A12" s="155">
        <v>1</v>
      </c>
      <c r="B12" s="158" t="s">
        <v>222</v>
      </c>
      <c r="C12" s="147">
        <v>12</v>
      </c>
      <c r="D12" s="147">
        <v>0</v>
      </c>
      <c r="E12" s="147">
        <v>18</v>
      </c>
      <c r="F12" s="147">
        <v>4</v>
      </c>
      <c r="G12" s="147">
        <v>742</v>
      </c>
      <c r="H12" s="147">
        <v>1</v>
      </c>
      <c r="I12" s="147">
        <v>20</v>
      </c>
      <c r="J12" s="147">
        <v>178</v>
      </c>
      <c r="K12" s="147">
        <v>766</v>
      </c>
      <c r="L12" s="147">
        <v>47</v>
      </c>
      <c r="M12" s="147">
        <v>79</v>
      </c>
      <c r="N12" s="147">
        <v>601</v>
      </c>
      <c r="O12" s="147">
        <v>801</v>
      </c>
      <c r="P12" s="156">
        <v>12</v>
      </c>
      <c r="Q12" s="156">
        <v>0</v>
      </c>
      <c r="R12" s="156">
        <v>16</v>
      </c>
      <c r="S12" s="156">
        <v>14</v>
      </c>
      <c r="T12" s="156">
        <v>735</v>
      </c>
      <c r="U12" s="156">
        <v>4</v>
      </c>
      <c r="V12" s="156">
        <v>19</v>
      </c>
      <c r="W12" s="156">
        <v>232</v>
      </c>
      <c r="X12" s="156">
        <v>742</v>
      </c>
      <c r="Y12" s="156">
        <v>46</v>
      </c>
      <c r="Z12" s="156">
        <v>81</v>
      </c>
      <c r="AA12" s="156">
        <v>631</v>
      </c>
      <c r="AB12" s="156">
        <v>768</v>
      </c>
      <c r="AC12" s="156">
        <f>AG12+AK12+AO12</f>
        <v>2</v>
      </c>
      <c r="AD12" s="156">
        <f>AH12+AL12+AP12</f>
        <v>-1</v>
      </c>
      <c r="AE12" s="156">
        <f t="shared" ref="AE12:AF12" si="1">AI12+AM12+AQ12</f>
        <v>94</v>
      </c>
      <c r="AF12" s="156">
        <f t="shared" si="1"/>
        <v>-64</v>
      </c>
      <c r="AG12" s="147">
        <f t="shared" ref="AG12:AR18" si="2">Q12-D12</f>
        <v>0</v>
      </c>
      <c r="AH12" s="147">
        <f t="shared" si="2"/>
        <v>-2</v>
      </c>
      <c r="AI12" s="147">
        <f t="shared" si="2"/>
        <v>10</v>
      </c>
      <c r="AJ12" s="147">
        <f t="shared" si="2"/>
        <v>-7</v>
      </c>
      <c r="AK12" s="147">
        <f t="shared" si="2"/>
        <v>3</v>
      </c>
      <c r="AL12" s="147">
        <f t="shared" si="2"/>
        <v>-1</v>
      </c>
      <c r="AM12" s="147">
        <f t="shared" si="2"/>
        <v>54</v>
      </c>
      <c r="AN12" s="147">
        <f t="shared" si="2"/>
        <v>-24</v>
      </c>
      <c r="AO12" s="147">
        <f t="shared" si="2"/>
        <v>-1</v>
      </c>
      <c r="AP12" s="147">
        <f t="shared" si="2"/>
        <v>2</v>
      </c>
      <c r="AQ12" s="147">
        <f t="shared" si="2"/>
        <v>30</v>
      </c>
      <c r="AR12" s="147">
        <f t="shared" si="2"/>
        <v>-33</v>
      </c>
    </row>
    <row r="13" spans="1:44" s="157" customFormat="1" ht="65.25" customHeight="1" x14ac:dyDescent="0.25">
      <c r="A13" s="155">
        <v>2</v>
      </c>
      <c r="B13" s="158" t="s">
        <v>223</v>
      </c>
      <c r="C13" s="147">
        <v>10</v>
      </c>
      <c r="D13" s="147">
        <v>0</v>
      </c>
      <c r="E13" s="147">
        <v>25</v>
      </c>
      <c r="F13" s="147">
        <v>0</v>
      </c>
      <c r="G13" s="147">
        <v>641</v>
      </c>
      <c r="H13" s="147">
        <v>0</v>
      </c>
      <c r="I13" s="147">
        <v>24</v>
      </c>
      <c r="J13" s="147">
        <v>17</v>
      </c>
      <c r="K13" s="147">
        <v>608</v>
      </c>
      <c r="L13" s="147">
        <v>32</v>
      </c>
      <c r="M13" s="147">
        <v>52</v>
      </c>
      <c r="N13" s="147">
        <v>795</v>
      </c>
      <c r="O13" s="147">
        <v>1250</v>
      </c>
      <c r="P13" s="156">
        <v>10</v>
      </c>
      <c r="Q13" s="156">
        <v>0</v>
      </c>
      <c r="R13" s="156">
        <v>25</v>
      </c>
      <c r="S13" s="156">
        <v>0</v>
      </c>
      <c r="T13" s="156">
        <v>671</v>
      </c>
      <c r="U13" s="156">
        <v>0</v>
      </c>
      <c r="V13" s="156">
        <v>24</v>
      </c>
      <c r="W13" s="156">
        <v>0</v>
      </c>
      <c r="X13" s="156">
        <v>603</v>
      </c>
      <c r="Y13" s="156">
        <v>32</v>
      </c>
      <c r="Z13" s="156">
        <v>50</v>
      </c>
      <c r="AA13" s="156">
        <v>750</v>
      </c>
      <c r="AB13" s="156">
        <v>1218</v>
      </c>
      <c r="AC13" s="156">
        <f t="shared" ref="AC13:AC18" si="3">AG13+AK13+AO13</f>
        <v>0</v>
      </c>
      <c r="AD13" s="156">
        <f t="shared" ref="AD13:AD18" si="4">AH13+AL13+AP13</f>
        <v>-2</v>
      </c>
      <c r="AE13" s="156">
        <f t="shared" ref="AE13:AE18" si="5">AI13+AM13+AQ13</f>
        <v>-62</v>
      </c>
      <c r="AF13" s="156">
        <f t="shared" ref="AF13:AF18" si="6">AJ13+AN13+AR13</f>
        <v>-7</v>
      </c>
      <c r="AG13" s="147">
        <f t="shared" si="2"/>
        <v>0</v>
      </c>
      <c r="AH13" s="147">
        <f t="shared" si="2"/>
        <v>0</v>
      </c>
      <c r="AI13" s="147">
        <f t="shared" si="2"/>
        <v>0</v>
      </c>
      <c r="AJ13" s="147">
        <f t="shared" si="2"/>
        <v>30</v>
      </c>
      <c r="AK13" s="147">
        <f t="shared" si="2"/>
        <v>0</v>
      </c>
      <c r="AL13" s="147">
        <f t="shared" si="2"/>
        <v>0</v>
      </c>
      <c r="AM13" s="147">
        <f t="shared" si="2"/>
        <v>-17</v>
      </c>
      <c r="AN13" s="147">
        <f t="shared" si="2"/>
        <v>-5</v>
      </c>
      <c r="AO13" s="147">
        <f t="shared" si="2"/>
        <v>0</v>
      </c>
      <c r="AP13" s="147">
        <f t="shared" si="2"/>
        <v>-2</v>
      </c>
      <c r="AQ13" s="147">
        <f t="shared" si="2"/>
        <v>-45</v>
      </c>
      <c r="AR13" s="147">
        <f t="shared" si="2"/>
        <v>-32</v>
      </c>
    </row>
    <row r="14" spans="1:44" s="157" customFormat="1" ht="65.25" customHeight="1" x14ac:dyDescent="0.25">
      <c r="A14" s="155">
        <v>3</v>
      </c>
      <c r="B14" s="158" t="s">
        <v>224</v>
      </c>
      <c r="C14" s="147">
        <v>24</v>
      </c>
      <c r="D14" s="147">
        <v>0</v>
      </c>
      <c r="E14" s="147">
        <v>55</v>
      </c>
      <c r="F14" s="147">
        <v>0</v>
      </c>
      <c r="G14" s="147">
        <v>1578</v>
      </c>
      <c r="H14" s="147">
        <v>0</v>
      </c>
      <c r="I14" s="147">
        <v>52</v>
      </c>
      <c r="J14" s="147">
        <v>23</v>
      </c>
      <c r="K14" s="147">
        <v>1433</v>
      </c>
      <c r="L14" s="147">
        <v>77</v>
      </c>
      <c r="M14" s="147">
        <v>117</v>
      </c>
      <c r="N14" s="147">
        <v>1681</v>
      </c>
      <c r="O14" s="147">
        <v>3164</v>
      </c>
      <c r="P14" s="156">
        <v>24</v>
      </c>
      <c r="Q14" s="156">
        <v>0</v>
      </c>
      <c r="R14" s="156">
        <v>62</v>
      </c>
      <c r="S14" s="156">
        <v>0</v>
      </c>
      <c r="T14" s="156">
        <v>1685</v>
      </c>
      <c r="U14" s="156">
        <v>1</v>
      </c>
      <c r="V14" s="156">
        <v>59</v>
      </c>
      <c r="W14" s="156">
        <v>23</v>
      </c>
      <c r="X14" s="156">
        <v>1777</v>
      </c>
      <c r="Y14" s="156">
        <v>76</v>
      </c>
      <c r="Z14" s="156">
        <v>103</v>
      </c>
      <c r="AA14" s="156">
        <v>1629</v>
      </c>
      <c r="AB14" s="156">
        <v>2673</v>
      </c>
      <c r="AC14" s="156">
        <f t="shared" si="3"/>
        <v>0</v>
      </c>
      <c r="AD14" s="156">
        <f t="shared" si="4"/>
        <v>0</v>
      </c>
      <c r="AE14" s="156">
        <f t="shared" si="5"/>
        <v>-52</v>
      </c>
      <c r="AF14" s="156">
        <f t="shared" si="6"/>
        <v>-40</v>
      </c>
      <c r="AG14" s="147">
        <f t="shared" si="2"/>
        <v>0</v>
      </c>
      <c r="AH14" s="147">
        <f t="shared" si="2"/>
        <v>7</v>
      </c>
      <c r="AI14" s="147">
        <f t="shared" si="2"/>
        <v>0</v>
      </c>
      <c r="AJ14" s="147">
        <f t="shared" si="2"/>
        <v>107</v>
      </c>
      <c r="AK14" s="147">
        <f t="shared" si="2"/>
        <v>1</v>
      </c>
      <c r="AL14" s="147">
        <f t="shared" si="2"/>
        <v>7</v>
      </c>
      <c r="AM14" s="147">
        <f t="shared" si="2"/>
        <v>0</v>
      </c>
      <c r="AN14" s="147">
        <f t="shared" si="2"/>
        <v>344</v>
      </c>
      <c r="AO14" s="147">
        <f t="shared" si="2"/>
        <v>-1</v>
      </c>
      <c r="AP14" s="147">
        <f t="shared" si="2"/>
        <v>-14</v>
      </c>
      <c r="AQ14" s="147">
        <f t="shared" si="2"/>
        <v>-52</v>
      </c>
      <c r="AR14" s="147">
        <f t="shared" si="2"/>
        <v>-491</v>
      </c>
    </row>
    <row r="15" spans="1:44" s="157" customFormat="1" ht="65.25" customHeight="1" x14ac:dyDescent="0.25">
      <c r="A15" s="155">
        <v>4</v>
      </c>
      <c r="B15" s="158" t="s">
        <v>225</v>
      </c>
      <c r="C15" s="147">
        <v>18</v>
      </c>
      <c r="D15" s="147">
        <v>0</v>
      </c>
      <c r="E15" s="147">
        <v>74</v>
      </c>
      <c r="F15" s="147">
        <v>0</v>
      </c>
      <c r="G15" s="147">
        <v>1961</v>
      </c>
      <c r="H15" s="147">
        <v>0</v>
      </c>
      <c r="I15" s="147">
        <v>65</v>
      </c>
      <c r="J15" s="147">
        <v>0</v>
      </c>
      <c r="K15" s="147">
        <v>2031</v>
      </c>
      <c r="L15" s="147">
        <v>62</v>
      </c>
      <c r="M15" s="147">
        <v>104</v>
      </c>
      <c r="N15" s="147">
        <v>1643</v>
      </c>
      <c r="O15" s="147">
        <v>2911</v>
      </c>
      <c r="P15" s="156">
        <v>18</v>
      </c>
      <c r="Q15" s="156">
        <v>0</v>
      </c>
      <c r="R15" s="156">
        <v>75</v>
      </c>
      <c r="S15" s="156">
        <v>0</v>
      </c>
      <c r="T15" s="156">
        <v>1880</v>
      </c>
      <c r="U15" s="156">
        <v>1</v>
      </c>
      <c r="V15" s="156">
        <v>71</v>
      </c>
      <c r="W15" s="156">
        <v>18</v>
      </c>
      <c r="X15" s="156">
        <v>2075</v>
      </c>
      <c r="Y15" s="156">
        <v>67</v>
      </c>
      <c r="Z15" s="156">
        <v>95</v>
      </c>
      <c r="AA15" s="156">
        <v>1603</v>
      </c>
      <c r="AB15" s="156">
        <v>2683</v>
      </c>
      <c r="AC15" s="156">
        <f t="shared" si="3"/>
        <v>6</v>
      </c>
      <c r="AD15" s="156">
        <f t="shared" si="4"/>
        <v>-2</v>
      </c>
      <c r="AE15" s="156">
        <f t="shared" si="5"/>
        <v>-22</v>
      </c>
      <c r="AF15" s="156">
        <f t="shared" si="6"/>
        <v>-265</v>
      </c>
      <c r="AG15" s="147">
        <f t="shared" si="2"/>
        <v>0</v>
      </c>
      <c r="AH15" s="147">
        <f t="shared" si="2"/>
        <v>1</v>
      </c>
      <c r="AI15" s="147">
        <f t="shared" si="2"/>
        <v>0</v>
      </c>
      <c r="AJ15" s="147">
        <f t="shared" si="2"/>
        <v>-81</v>
      </c>
      <c r="AK15" s="147">
        <f t="shared" si="2"/>
        <v>1</v>
      </c>
      <c r="AL15" s="147">
        <f t="shared" si="2"/>
        <v>6</v>
      </c>
      <c r="AM15" s="147">
        <f t="shared" si="2"/>
        <v>18</v>
      </c>
      <c r="AN15" s="147">
        <f t="shared" si="2"/>
        <v>44</v>
      </c>
      <c r="AO15" s="147">
        <f t="shared" si="2"/>
        <v>5</v>
      </c>
      <c r="AP15" s="147">
        <f t="shared" si="2"/>
        <v>-9</v>
      </c>
      <c r="AQ15" s="147">
        <f t="shared" si="2"/>
        <v>-40</v>
      </c>
      <c r="AR15" s="147">
        <f t="shared" si="2"/>
        <v>-228</v>
      </c>
    </row>
    <row r="16" spans="1:44" s="157" customFormat="1" ht="65.25" customHeight="1" x14ac:dyDescent="0.25">
      <c r="A16" s="155">
        <v>5</v>
      </c>
      <c r="B16" s="158" t="s">
        <v>226</v>
      </c>
      <c r="C16" s="147">
        <v>29</v>
      </c>
      <c r="D16" s="147">
        <v>0</v>
      </c>
      <c r="E16" s="147">
        <v>81</v>
      </c>
      <c r="F16" s="147">
        <v>7</v>
      </c>
      <c r="G16" s="147">
        <v>2044</v>
      </c>
      <c r="H16" s="147">
        <v>3</v>
      </c>
      <c r="I16" s="147">
        <v>72</v>
      </c>
      <c r="J16" s="147">
        <v>151</v>
      </c>
      <c r="K16" s="147">
        <v>2100</v>
      </c>
      <c r="L16" s="147">
        <v>162</v>
      </c>
      <c r="M16" s="147">
        <v>171</v>
      </c>
      <c r="N16" s="147">
        <v>2492</v>
      </c>
      <c r="O16" s="147">
        <v>3814</v>
      </c>
      <c r="P16" s="156">
        <v>29</v>
      </c>
      <c r="Q16" s="156">
        <v>0</v>
      </c>
      <c r="R16" s="156">
        <v>82</v>
      </c>
      <c r="S16" s="156">
        <v>19</v>
      </c>
      <c r="T16" s="156">
        <v>2132</v>
      </c>
      <c r="U16" s="156">
        <v>6</v>
      </c>
      <c r="V16" s="156">
        <v>69</v>
      </c>
      <c r="W16" s="156">
        <v>182</v>
      </c>
      <c r="X16" s="156">
        <v>2154</v>
      </c>
      <c r="Y16" s="156">
        <v>156</v>
      </c>
      <c r="Z16" s="156">
        <v>170</v>
      </c>
      <c r="AA16" s="156">
        <v>2310</v>
      </c>
      <c r="AB16" s="156">
        <v>3607</v>
      </c>
      <c r="AC16" s="156">
        <f t="shared" si="3"/>
        <v>-3</v>
      </c>
      <c r="AD16" s="156">
        <f t="shared" si="4"/>
        <v>-3</v>
      </c>
      <c r="AE16" s="156">
        <f t="shared" si="5"/>
        <v>-139</v>
      </c>
      <c r="AF16" s="156">
        <f t="shared" si="6"/>
        <v>-65</v>
      </c>
      <c r="AG16" s="147">
        <f t="shared" si="2"/>
        <v>0</v>
      </c>
      <c r="AH16" s="147">
        <f t="shared" si="2"/>
        <v>1</v>
      </c>
      <c r="AI16" s="147">
        <f t="shared" si="2"/>
        <v>12</v>
      </c>
      <c r="AJ16" s="147">
        <f t="shared" si="2"/>
        <v>88</v>
      </c>
      <c r="AK16" s="147">
        <f t="shared" si="2"/>
        <v>3</v>
      </c>
      <c r="AL16" s="147">
        <f t="shared" si="2"/>
        <v>-3</v>
      </c>
      <c r="AM16" s="147">
        <f t="shared" si="2"/>
        <v>31</v>
      </c>
      <c r="AN16" s="147">
        <f t="shared" si="2"/>
        <v>54</v>
      </c>
      <c r="AO16" s="147">
        <f t="shared" si="2"/>
        <v>-6</v>
      </c>
      <c r="AP16" s="147">
        <f t="shared" si="2"/>
        <v>-1</v>
      </c>
      <c r="AQ16" s="147">
        <f t="shared" si="2"/>
        <v>-182</v>
      </c>
      <c r="AR16" s="147">
        <f t="shared" si="2"/>
        <v>-207</v>
      </c>
    </row>
    <row r="17" spans="1:44" s="157" customFormat="1" ht="65.25" customHeight="1" x14ac:dyDescent="0.25">
      <c r="A17" s="155">
        <v>6</v>
      </c>
      <c r="B17" s="158" t="s">
        <v>227</v>
      </c>
      <c r="C17" s="147">
        <v>33</v>
      </c>
      <c r="D17" s="147"/>
      <c r="E17" s="147">
        <v>132</v>
      </c>
      <c r="F17" s="147">
        <v>0</v>
      </c>
      <c r="G17" s="147">
        <v>3457</v>
      </c>
      <c r="H17" s="147">
        <v>0</v>
      </c>
      <c r="I17" s="147">
        <v>115</v>
      </c>
      <c r="J17" s="147">
        <v>0</v>
      </c>
      <c r="K17" s="147">
        <v>3324</v>
      </c>
      <c r="L17" s="147">
        <v>137</v>
      </c>
      <c r="M17" s="147">
        <v>100</v>
      </c>
      <c r="N17" s="147">
        <v>3126</v>
      </c>
      <c r="O17" s="147">
        <v>3692</v>
      </c>
      <c r="P17" s="156">
        <v>33</v>
      </c>
      <c r="Q17" s="156">
        <v>0</v>
      </c>
      <c r="R17" s="156">
        <v>132</v>
      </c>
      <c r="S17" s="156">
        <v>0</v>
      </c>
      <c r="T17" s="156">
        <v>3480</v>
      </c>
      <c r="U17" s="156">
        <v>0</v>
      </c>
      <c r="V17" s="156">
        <v>115</v>
      </c>
      <c r="W17" s="156">
        <v>0</v>
      </c>
      <c r="X17" s="156">
        <v>3456</v>
      </c>
      <c r="Y17" s="156">
        <v>137</v>
      </c>
      <c r="Z17" s="156">
        <v>103</v>
      </c>
      <c r="AA17" s="156">
        <v>3126</v>
      </c>
      <c r="AB17" s="156">
        <v>3355</v>
      </c>
      <c r="AC17" s="156">
        <f t="shared" si="3"/>
        <v>0</v>
      </c>
      <c r="AD17" s="156">
        <f t="shared" si="4"/>
        <v>3</v>
      </c>
      <c r="AE17" s="156">
        <f t="shared" si="5"/>
        <v>0</v>
      </c>
      <c r="AF17" s="156">
        <f t="shared" si="6"/>
        <v>-182</v>
      </c>
      <c r="AG17" s="147">
        <f t="shared" si="2"/>
        <v>0</v>
      </c>
      <c r="AH17" s="147">
        <f t="shared" si="2"/>
        <v>0</v>
      </c>
      <c r="AI17" s="147">
        <f t="shared" si="2"/>
        <v>0</v>
      </c>
      <c r="AJ17" s="147">
        <f t="shared" si="2"/>
        <v>23</v>
      </c>
      <c r="AK17" s="147">
        <f t="shared" si="2"/>
        <v>0</v>
      </c>
      <c r="AL17" s="147">
        <f t="shared" si="2"/>
        <v>0</v>
      </c>
      <c r="AM17" s="147">
        <f t="shared" si="2"/>
        <v>0</v>
      </c>
      <c r="AN17" s="147">
        <f t="shared" si="2"/>
        <v>132</v>
      </c>
      <c r="AO17" s="147">
        <f t="shared" si="2"/>
        <v>0</v>
      </c>
      <c r="AP17" s="147">
        <f t="shared" si="2"/>
        <v>3</v>
      </c>
      <c r="AQ17" s="147">
        <f t="shared" si="2"/>
        <v>0</v>
      </c>
      <c r="AR17" s="147">
        <f t="shared" si="2"/>
        <v>-337</v>
      </c>
    </row>
    <row r="18" spans="1:44" s="157" customFormat="1" ht="65.25" customHeight="1" x14ac:dyDescent="0.25">
      <c r="A18" s="155">
        <v>7</v>
      </c>
      <c r="B18" s="158" t="s">
        <v>250</v>
      </c>
      <c r="C18" s="147">
        <v>19</v>
      </c>
      <c r="D18" s="147">
        <v>0</v>
      </c>
      <c r="E18" s="147">
        <v>54</v>
      </c>
      <c r="F18" s="147">
        <v>0</v>
      </c>
      <c r="G18" s="147">
        <v>1577</v>
      </c>
      <c r="H18" s="147">
        <v>4</v>
      </c>
      <c r="I18" s="147">
        <v>59</v>
      </c>
      <c r="J18" s="147">
        <v>89</v>
      </c>
      <c r="K18" s="147">
        <v>1669</v>
      </c>
      <c r="L18" s="147">
        <v>73</v>
      </c>
      <c r="M18" s="147">
        <v>80</v>
      </c>
      <c r="N18" s="147">
        <v>1654</v>
      </c>
      <c r="O18" s="147">
        <v>2519</v>
      </c>
      <c r="P18" s="156">
        <v>19</v>
      </c>
      <c r="Q18" s="156">
        <v>0</v>
      </c>
      <c r="R18" s="156">
        <v>55</v>
      </c>
      <c r="S18" s="156">
        <v>0</v>
      </c>
      <c r="T18" s="156">
        <v>1536</v>
      </c>
      <c r="U18" s="156">
        <v>6</v>
      </c>
      <c r="V18" s="156">
        <v>58</v>
      </c>
      <c r="W18" s="156">
        <v>115</v>
      </c>
      <c r="X18" s="156">
        <v>1745</v>
      </c>
      <c r="Y18" s="156">
        <v>70</v>
      </c>
      <c r="Z18" s="156">
        <v>79</v>
      </c>
      <c r="AA18" s="156">
        <v>1716</v>
      </c>
      <c r="AB18" s="156">
        <v>2453</v>
      </c>
      <c r="AC18" s="156">
        <f t="shared" si="3"/>
        <v>-1</v>
      </c>
      <c r="AD18" s="156">
        <f t="shared" si="4"/>
        <v>-1</v>
      </c>
      <c r="AE18" s="156">
        <f t="shared" si="5"/>
        <v>88</v>
      </c>
      <c r="AF18" s="156">
        <f t="shared" si="6"/>
        <v>-31</v>
      </c>
      <c r="AG18" s="147">
        <f t="shared" si="2"/>
        <v>0</v>
      </c>
      <c r="AH18" s="147">
        <f t="shared" si="2"/>
        <v>1</v>
      </c>
      <c r="AI18" s="147">
        <f t="shared" si="2"/>
        <v>0</v>
      </c>
      <c r="AJ18" s="147">
        <f t="shared" si="2"/>
        <v>-41</v>
      </c>
      <c r="AK18" s="147">
        <f t="shared" si="2"/>
        <v>2</v>
      </c>
      <c r="AL18" s="147">
        <f t="shared" si="2"/>
        <v>-1</v>
      </c>
      <c r="AM18" s="147">
        <f t="shared" si="2"/>
        <v>26</v>
      </c>
      <c r="AN18" s="147">
        <f t="shared" si="2"/>
        <v>76</v>
      </c>
      <c r="AO18" s="147">
        <f t="shared" si="2"/>
        <v>-3</v>
      </c>
      <c r="AP18" s="147">
        <f t="shared" si="2"/>
        <v>-1</v>
      </c>
      <c r="AQ18" s="147">
        <f t="shared" si="2"/>
        <v>62</v>
      </c>
      <c r="AR18" s="147">
        <f t="shared" si="2"/>
        <v>-66</v>
      </c>
    </row>
  </sheetData>
  <mergeCells count="44">
    <mergeCell ref="P5:AB5"/>
    <mergeCell ref="AA8:AB8"/>
    <mergeCell ref="Q7:T7"/>
    <mergeCell ref="U7:X7"/>
    <mergeCell ref="Y7:AB7"/>
    <mergeCell ref="C5:O5"/>
    <mergeCell ref="C6:C9"/>
    <mergeCell ref="D8:E8"/>
    <mergeCell ref="F8:G8"/>
    <mergeCell ref="H8:I8"/>
    <mergeCell ref="J8:K8"/>
    <mergeCell ref="L8:M8"/>
    <mergeCell ref="N8:O8"/>
    <mergeCell ref="L7:O7"/>
    <mergeCell ref="H7:K7"/>
    <mergeCell ref="AQ8:AR8"/>
    <mergeCell ref="W8:X8"/>
    <mergeCell ref="Y8:Z8"/>
    <mergeCell ref="AO8:AP8"/>
    <mergeCell ref="Q8:R8"/>
    <mergeCell ref="AC8:AD8"/>
    <mergeCell ref="AE8:AF8"/>
    <mergeCell ref="Q1:AJ1"/>
    <mergeCell ref="A2:AR2"/>
    <mergeCell ref="A3:AR3"/>
    <mergeCell ref="A5:A9"/>
    <mergeCell ref="B5:B9"/>
    <mergeCell ref="D6:O6"/>
    <mergeCell ref="P6:P9"/>
    <mergeCell ref="Q6:AB6"/>
    <mergeCell ref="D7:G7"/>
    <mergeCell ref="S8:T8"/>
    <mergeCell ref="U8:V8"/>
    <mergeCell ref="AM8:AN8"/>
    <mergeCell ref="AK8:AL8"/>
    <mergeCell ref="AI8:AJ8"/>
    <mergeCell ref="AG8:AH8"/>
    <mergeCell ref="AO7:AR7"/>
    <mergeCell ref="AK7:AN7"/>
    <mergeCell ref="AG7:AJ7"/>
    <mergeCell ref="AP4:AR4"/>
    <mergeCell ref="AC5:AR5"/>
    <mergeCell ref="AC6:AR6"/>
    <mergeCell ref="AC7:AF7"/>
  </mergeCells>
  <printOptions horizontalCentered="1"/>
  <pageMargins left="0.31496062992125984" right="0" top="0.78740157480314965" bottom="0.47244094488188981" header="0.19685039370078741" footer="0.19685039370078741"/>
  <pageSetup paperSize="9" scale="55" orientation="landscape"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4"/>
  </sheetPr>
  <dimension ref="A1:AX18"/>
  <sheetViews>
    <sheetView showZeros="0" topLeftCell="A2" zoomScale="80" zoomScaleNormal="80" zoomScalePageLayoutView="55" workbookViewId="0">
      <selection activeCell="L11" sqref="L11"/>
    </sheetView>
  </sheetViews>
  <sheetFormatPr defaultColWidth="9" defaultRowHeight="15.75" outlineLevelCol="1" x14ac:dyDescent="0.25"/>
  <cols>
    <col min="1" max="1" width="3" style="85" customWidth="1"/>
    <col min="2" max="2" width="13.125" style="123" customWidth="1"/>
    <col min="3" max="3" width="7.25" style="111" customWidth="1"/>
    <col min="4" max="4" width="8.625" style="85" customWidth="1" outlineLevel="1"/>
    <col min="5" max="5" width="6.125" style="85" customWidth="1" outlineLevel="1"/>
    <col min="6" max="6" width="6.875" style="85" customWidth="1" outlineLevel="1"/>
    <col min="7" max="7" width="6.5" style="85" customWidth="1" outlineLevel="1"/>
    <col min="8" max="8" width="6.375" style="85" customWidth="1" outlineLevel="1"/>
    <col min="9" max="9" width="5.25" style="85" customWidth="1" outlineLevel="1"/>
    <col min="10" max="10" width="7.25" style="85" customWidth="1" outlineLevel="1"/>
    <col min="11" max="11" width="6.875" style="85" customWidth="1"/>
    <col min="12" max="12" width="6.375" style="85" customWidth="1" outlineLevel="1"/>
    <col min="13" max="13" width="5.125" style="85" customWidth="1" outlineLevel="1"/>
    <col min="14" max="15" width="5.625" style="85" customWidth="1" outlineLevel="1"/>
    <col min="16" max="16" width="7.875" style="85" customWidth="1" outlineLevel="1"/>
    <col min="17" max="18" width="4.125" style="85" customWidth="1" outlineLevel="1"/>
    <col min="19" max="19" width="4.75" style="85" customWidth="1" outlineLevel="1"/>
    <col min="20" max="20" width="4.625" style="85" customWidth="1" outlineLevel="1"/>
    <col min="21" max="21" width="6.375" style="85" customWidth="1" outlineLevel="1"/>
    <col min="22" max="23" width="5.75" style="85" customWidth="1" outlineLevel="1"/>
    <col min="24" max="24" width="5.875" style="99" customWidth="1"/>
    <col min="25" max="25" width="4.75" style="249" customWidth="1"/>
    <col min="26" max="26" width="6.125" style="249" customWidth="1"/>
    <col min="27" max="27" width="6.625" style="111" customWidth="1" outlineLevel="1"/>
    <col min="28" max="28" width="5.75" style="250" customWidth="1" outlineLevel="1"/>
    <col min="29" max="29" width="6.25" style="111" customWidth="1" outlineLevel="1"/>
    <col min="30" max="30" width="6.25" style="85" customWidth="1" outlineLevel="1"/>
    <col min="31" max="31" width="6.5" style="85" customWidth="1" outlineLevel="1"/>
    <col min="32" max="32" width="5.875" style="85" customWidth="1" outlineLevel="1"/>
    <col min="33" max="35" width="4.25" style="85" customWidth="1" outlineLevel="1"/>
    <col min="36" max="36" width="7.75" style="85" customWidth="1"/>
    <col min="37" max="37" width="6.25" style="85" customWidth="1"/>
    <col min="38" max="38" width="7.625" style="85" customWidth="1"/>
    <col min="39" max="39" width="5.625" style="85" customWidth="1"/>
    <col min="40" max="40" width="6.75" style="85" customWidth="1"/>
    <col min="41" max="41" width="6.125" style="85" customWidth="1"/>
    <col min="42" max="42" width="5.25" style="85" customWidth="1"/>
    <col min="43" max="44" width="6.375" style="85" customWidth="1"/>
    <col min="45" max="16384" width="9" style="85"/>
  </cols>
  <sheetData>
    <row r="1" spans="1:50" ht="37.5" hidden="1" customHeight="1" x14ac:dyDescent="0.25">
      <c r="A1" s="108" t="str">
        <f>'PL 2A1'!A1</f>
        <v>ỦY BAN NHÂN DÂN TỈNH TUYÊN QUANG</v>
      </c>
      <c r="B1" s="115"/>
      <c r="C1" s="108"/>
      <c r="D1" s="108"/>
      <c r="E1" s="108"/>
      <c r="F1" s="80"/>
      <c r="G1" s="108"/>
      <c r="H1" s="108"/>
      <c r="I1" s="108"/>
      <c r="J1" s="108"/>
      <c r="K1" s="108"/>
      <c r="L1" s="108"/>
      <c r="M1" s="108"/>
      <c r="N1" s="108"/>
      <c r="O1" s="108"/>
      <c r="P1" s="108"/>
      <c r="Q1" s="108"/>
      <c r="R1" s="108"/>
      <c r="S1" s="108"/>
      <c r="T1" s="108"/>
      <c r="U1" s="108"/>
      <c r="V1" s="108"/>
      <c r="W1" s="108"/>
      <c r="X1" s="108"/>
      <c r="Y1" s="242"/>
      <c r="Z1" s="242"/>
      <c r="AA1" s="108"/>
      <c r="AB1" s="242"/>
      <c r="AC1" s="108"/>
      <c r="AD1" s="108"/>
      <c r="AE1" s="108"/>
      <c r="AF1" s="108"/>
      <c r="AG1" s="108"/>
      <c r="AH1" s="108"/>
      <c r="AI1" s="108"/>
    </row>
    <row r="2" spans="1:50" ht="57.75" customHeight="1" x14ac:dyDescent="0.25">
      <c r="A2" s="361" t="s">
        <v>327</v>
      </c>
      <c r="B2" s="361"/>
      <c r="C2" s="361"/>
      <c r="D2" s="361"/>
      <c r="E2" s="361"/>
      <c r="F2" s="361"/>
      <c r="G2" s="361"/>
      <c r="H2" s="361"/>
      <c r="I2" s="361"/>
      <c r="J2" s="361"/>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c r="AL2" s="361"/>
      <c r="AM2" s="361"/>
      <c r="AN2" s="361"/>
      <c r="AO2" s="361"/>
      <c r="AP2" s="361"/>
      <c r="AQ2" s="361"/>
      <c r="AR2" s="361"/>
    </row>
    <row r="3" spans="1:50" ht="19.5" customHeight="1" x14ac:dyDescent="0.25">
      <c r="A3" s="362" t="str">
        <f>'PL 2A1'!A3:AR3</f>
        <v>(Kèm theo Kế hoạch số 205/KH-UBND ngày 31 tháng  8  năm 2023 của UBND tỉnh Tuyên Quang)</v>
      </c>
      <c r="B3" s="362"/>
      <c r="C3" s="362"/>
      <c r="D3" s="362"/>
      <c r="E3" s="362"/>
      <c r="F3" s="362"/>
      <c r="G3" s="362"/>
      <c r="H3" s="362"/>
      <c r="I3" s="362"/>
      <c r="J3" s="362"/>
      <c r="K3" s="362"/>
      <c r="L3" s="362"/>
      <c r="M3" s="362"/>
      <c r="N3" s="362"/>
      <c r="O3" s="362"/>
      <c r="P3" s="362"/>
      <c r="Q3" s="362"/>
      <c r="R3" s="362"/>
      <c r="S3" s="362"/>
      <c r="T3" s="362"/>
      <c r="U3" s="362"/>
      <c r="V3" s="362"/>
      <c r="W3" s="362"/>
      <c r="X3" s="362"/>
      <c r="Y3" s="362"/>
      <c r="Z3" s="362"/>
      <c r="AA3" s="362"/>
      <c r="AB3" s="362"/>
      <c r="AC3" s="362"/>
      <c r="AD3" s="362"/>
      <c r="AE3" s="362"/>
      <c r="AF3" s="362"/>
      <c r="AG3" s="362"/>
      <c r="AH3" s="362"/>
      <c r="AI3" s="362"/>
      <c r="AJ3" s="362"/>
      <c r="AK3" s="362"/>
      <c r="AL3" s="362"/>
      <c r="AM3" s="362"/>
      <c r="AN3" s="362"/>
      <c r="AO3" s="362"/>
      <c r="AP3" s="362"/>
      <c r="AQ3" s="362"/>
      <c r="AR3" s="362"/>
    </row>
    <row r="4" spans="1:50" ht="12.75" customHeight="1" x14ac:dyDescent="0.25">
      <c r="B4" s="114"/>
      <c r="C4" s="4"/>
      <c r="D4" s="4"/>
      <c r="E4" s="4"/>
      <c r="F4" s="4"/>
      <c r="G4" s="4"/>
      <c r="H4" s="4"/>
      <c r="I4" s="4"/>
      <c r="J4" s="4"/>
      <c r="K4" s="4"/>
      <c r="L4" s="4"/>
      <c r="M4" s="4"/>
      <c r="N4" s="4"/>
      <c r="O4" s="4"/>
      <c r="P4" s="4"/>
      <c r="Q4" s="4"/>
      <c r="R4" s="4"/>
      <c r="S4" s="4"/>
      <c r="T4" s="4"/>
      <c r="U4" s="4"/>
      <c r="V4" s="4"/>
      <c r="W4" s="4"/>
      <c r="X4" s="79"/>
      <c r="Y4" s="175"/>
      <c r="Z4" s="175"/>
      <c r="AA4" s="80"/>
      <c r="AB4" s="142"/>
      <c r="AC4" s="80"/>
      <c r="AD4" s="80"/>
      <c r="AE4" s="80"/>
      <c r="AF4" s="80"/>
      <c r="AG4" s="80"/>
      <c r="AH4" s="80"/>
      <c r="AI4" s="243"/>
    </row>
    <row r="5" spans="1:50" ht="29.25" customHeight="1" x14ac:dyDescent="0.25">
      <c r="A5" s="341" t="s">
        <v>16</v>
      </c>
      <c r="B5" s="342" t="s">
        <v>207</v>
      </c>
      <c r="C5" s="345" t="s">
        <v>231</v>
      </c>
      <c r="D5" s="346"/>
      <c r="E5" s="346"/>
      <c r="F5" s="346"/>
      <c r="G5" s="346"/>
      <c r="H5" s="346"/>
      <c r="I5" s="346"/>
      <c r="J5" s="346"/>
      <c r="K5" s="345" t="s">
        <v>232</v>
      </c>
      <c r="L5" s="346"/>
      <c r="M5" s="346"/>
      <c r="N5" s="346"/>
      <c r="O5" s="346"/>
      <c r="P5" s="346"/>
      <c r="Q5" s="346"/>
      <c r="R5" s="346"/>
      <c r="S5" s="346"/>
      <c r="T5" s="346"/>
      <c r="U5" s="346"/>
      <c r="V5" s="346"/>
      <c r="W5" s="346"/>
      <c r="X5" s="347"/>
      <c r="Y5" s="326" t="s">
        <v>233</v>
      </c>
      <c r="Z5" s="327"/>
      <c r="AA5" s="327"/>
      <c r="AB5" s="327"/>
      <c r="AC5" s="327"/>
      <c r="AD5" s="327"/>
      <c r="AE5" s="327"/>
      <c r="AF5" s="327"/>
      <c r="AG5" s="327"/>
      <c r="AH5" s="327"/>
      <c r="AI5" s="327"/>
      <c r="AJ5" s="327"/>
      <c r="AK5" s="327"/>
      <c r="AL5" s="327"/>
      <c r="AM5" s="327"/>
      <c r="AN5" s="327"/>
      <c r="AO5" s="327"/>
      <c r="AP5" s="327"/>
      <c r="AQ5" s="327"/>
      <c r="AR5" s="328"/>
    </row>
    <row r="6" spans="1:50" ht="57" customHeight="1" x14ac:dyDescent="0.25">
      <c r="A6" s="341"/>
      <c r="B6" s="343"/>
      <c r="C6" s="332" t="s">
        <v>309</v>
      </c>
      <c r="D6" s="351" t="s">
        <v>257</v>
      </c>
      <c r="E6" s="352"/>
      <c r="F6" s="352"/>
      <c r="G6" s="352"/>
      <c r="H6" s="352"/>
      <c r="I6" s="352"/>
      <c r="J6" s="332" t="s">
        <v>320</v>
      </c>
      <c r="K6" s="332" t="s">
        <v>31</v>
      </c>
      <c r="L6" s="332" t="s">
        <v>35</v>
      </c>
      <c r="M6" s="332"/>
      <c r="N6" s="332"/>
      <c r="O6" s="332"/>
      <c r="P6" s="332"/>
      <c r="Q6" s="332"/>
      <c r="R6" s="332"/>
      <c r="S6" s="332"/>
      <c r="T6" s="358" t="s">
        <v>314</v>
      </c>
      <c r="U6" s="332" t="s">
        <v>321</v>
      </c>
      <c r="V6" s="332"/>
      <c r="W6" s="332"/>
      <c r="X6" s="348" t="s">
        <v>322</v>
      </c>
      <c r="Y6" s="336" t="s">
        <v>297</v>
      </c>
      <c r="Z6" s="336"/>
      <c r="AA6" s="332" t="s">
        <v>299</v>
      </c>
      <c r="AB6" s="332"/>
      <c r="AC6" s="332"/>
      <c r="AD6" s="332"/>
      <c r="AE6" s="332"/>
      <c r="AF6" s="332"/>
      <c r="AG6" s="332"/>
      <c r="AH6" s="332"/>
      <c r="AI6" s="332"/>
      <c r="AJ6" s="333" t="s">
        <v>298</v>
      </c>
      <c r="AK6" s="334"/>
      <c r="AL6" s="334"/>
      <c r="AM6" s="334"/>
      <c r="AN6" s="334"/>
      <c r="AO6" s="334"/>
      <c r="AP6" s="334"/>
      <c r="AQ6" s="334"/>
      <c r="AR6" s="335"/>
    </row>
    <row r="7" spans="1:50" ht="18.75" customHeight="1" x14ac:dyDescent="0.25">
      <c r="A7" s="341"/>
      <c r="B7" s="343"/>
      <c r="C7" s="332"/>
      <c r="D7" s="332" t="s">
        <v>5</v>
      </c>
      <c r="E7" s="348" t="s">
        <v>218</v>
      </c>
      <c r="F7" s="348" t="s">
        <v>1</v>
      </c>
      <c r="G7" s="351" t="s">
        <v>0</v>
      </c>
      <c r="H7" s="357"/>
      <c r="I7" s="353" t="s">
        <v>29</v>
      </c>
      <c r="J7" s="332"/>
      <c r="K7" s="332"/>
      <c r="L7" s="332" t="s">
        <v>5</v>
      </c>
      <c r="M7" s="348" t="s">
        <v>218</v>
      </c>
      <c r="N7" s="348" t="s">
        <v>1</v>
      </c>
      <c r="O7" s="351" t="s">
        <v>0</v>
      </c>
      <c r="P7" s="357"/>
      <c r="Q7" s="353" t="s">
        <v>29</v>
      </c>
      <c r="R7" s="356" t="s">
        <v>0</v>
      </c>
      <c r="S7" s="356"/>
      <c r="T7" s="359"/>
      <c r="U7" s="332" t="s">
        <v>5</v>
      </c>
      <c r="V7" s="332" t="s">
        <v>9</v>
      </c>
      <c r="W7" s="332"/>
      <c r="X7" s="349"/>
      <c r="Y7" s="337" t="s">
        <v>2</v>
      </c>
      <c r="Z7" s="337" t="s">
        <v>3</v>
      </c>
      <c r="AA7" s="332" t="s">
        <v>5</v>
      </c>
      <c r="AB7" s="340" t="s">
        <v>218</v>
      </c>
      <c r="AC7" s="332" t="s">
        <v>1</v>
      </c>
      <c r="AD7" s="332" t="s">
        <v>0</v>
      </c>
      <c r="AE7" s="332"/>
      <c r="AF7" s="332" t="s">
        <v>29</v>
      </c>
      <c r="AG7" s="356" t="s">
        <v>9</v>
      </c>
      <c r="AH7" s="356"/>
      <c r="AI7" s="356"/>
      <c r="AJ7" s="332" t="s">
        <v>5</v>
      </c>
      <c r="AK7" s="332" t="s">
        <v>218</v>
      </c>
      <c r="AL7" s="332" t="s">
        <v>1</v>
      </c>
      <c r="AM7" s="332" t="s">
        <v>0</v>
      </c>
      <c r="AN7" s="332"/>
      <c r="AO7" s="332" t="s">
        <v>29</v>
      </c>
      <c r="AP7" s="329" t="s">
        <v>0</v>
      </c>
      <c r="AQ7" s="330"/>
      <c r="AR7" s="331"/>
    </row>
    <row r="8" spans="1:50" ht="54" customHeight="1" x14ac:dyDescent="0.25">
      <c r="A8" s="341"/>
      <c r="B8" s="343"/>
      <c r="C8" s="332"/>
      <c r="D8" s="332"/>
      <c r="E8" s="349"/>
      <c r="F8" s="349"/>
      <c r="G8" s="332" t="s">
        <v>10</v>
      </c>
      <c r="H8" s="332" t="s">
        <v>11</v>
      </c>
      <c r="I8" s="354"/>
      <c r="J8" s="332"/>
      <c r="K8" s="332"/>
      <c r="L8" s="332"/>
      <c r="M8" s="349"/>
      <c r="N8" s="349"/>
      <c r="O8" s="332" t="s">
        <v>10</v>
      </c>
      <c r="P8" s="332" t="s">
        <v>11</v>
      </c>
      <c r="Q8" s="354"/>
      <c r="R8" s="353" t="s">
        <v>6</v>
      </c>
      <c r="S8" s="353" t="s">
        <v>7</v>
      </c>
      <c r="T8" s="359"/>
      <c r="U8" s="332"/>
      <c r="V8" s="332" t="s">
        <v>10</v>
      </c>
      <c r="W8" s="332" t="s">
        <v>11</v>
      </c>
      <c r="X8" s="349"/>
      <c r="Y8" s="338"/>
      <c r="Z8" s="338"/>
      <c r="AA8" s="332"/>
      <c r="AB8" s="340"/>
      <c r="AC8" s="332"/>
      <c r="AD8" s="332" t="s">
        <v>10</v>
      </c>
      <c r="AE8" s="332" t="s">
        <v>11</v>
      </c>
      <c r="AF8" s="332"/>
      <c r="AG8" s="353" t="s">
        <v>6</v>
      </c>
      <c r="AH8" s="353" t="s">
        <v>318</v>
      </c>
      <c r="AI8" s="353" t="s">
        <v>7</v>
      </c>
      <c r="AJ8" s="332"/>
      <c r="AK8" s="332"/>
      <c r="AL8" s="332"/>
      <c r="AM8" s="348" t="s">
        <v>10</v>
      </c>
      <c r="AN8" s="348" t="s">
        <v>11</v>
      </c>
      <c r="AO8" s="332"/>
      <c r="AP8" s="348" t="s">
        <v>6</v>
      </c>
      <c r="AQ8" s="348" t="s">
        <v>318</v>
      </c>
      <c r="AR8" s="348" t="s">
        <v>7</v>
      </c>
    </row>
    <row r="9" spans="1:50" ht="58.5" customHeight="1" x14ac:dyDescent="0.25">
      <c r="A9" s="341"/>
      <c r="B9" s="344"/>
      <c r="C9" s="332"/>
      <c r="D9" s="332"/>
      <c r="E9" s="350"/>
      <c r="F9" s="350"/>
      <c r="G9" s="332"/>
      <c r="H9" s="332"/>
      <c r="I9" s="355"/>
      <c r="J9" s="332"/>
      <c r="K9" s="332"/>
      <c r="L9" s="332"/>
      <c r="M9" s="350"/>
      <c r="N9" s="350"/>
      <c r="O9" s="332"/>
      <c r="P9" s="332"/>
      <c r="Q9" s="355"/>
      <c r="R9" s="355"/>
      <c r="S9" s="355"/>
      <c r="T9" s="360"/>
      <c r="U9" s="332"/>
      <c r="V9" s="332"/>
      <c r="W9" s="332"/>
      <c r="X9" s="350"/>
      <c r="Y9" s="339"/>
      <c r="Z9" s="339"/>
      <c r="AA9" s="332"/>
      <c r="AB9" s="340"/>
      <c r="AC9" s="332"/>
      <c r="AD9" s="332"/>
      <c r="AE9" s="332"/>
      <c r="AF9" s="332"/>
      <c r="AG9" s="355"/>
      <c r="AH9" s="355"/>
      <c r="AI9" s="355"/>
      <c r="AJ9" s="332"/>
      <c r="AK9" s="332"/>
      <c r="AL9" s="332"/>
      <c r="AM9" s="350"/>
      <c r="AN9" s="350"/>
      <c r="AO9" s="332"/>
      <c r="AP9" s="350"/>
      <c r="AQ9" s="350"/>
      <c r="AR9" s="350"/>
    </row>
    <row r="10" spans="1:50" s="244" customFormat="1" ht="20.25" customHeight="1" x14ac:dyDescent="0.25">
      <c r="A10" s="91">
        <v>1</v>
      </c>
      <c r="B10" s="91">
        <v>2</v>
      </c>
      <c r="C10" s="91">
        <v>3</v>
      </c>
      <c r="D10" s="91">
        <v>4</v>
      </c>
      <c r="E10" s="91">
        <v>5</v>
      </c>
      <c r="F10" s="91">
        <v>6</v>
      </c>
      <c r="G10" s="91">
        <v>7</v>
      </c>
      <c r="H10" s="91">
        <v>8</v>
      </c>
      <c r="I10" s="91">
        <v>9</v>
      </c>
      <c r="J10" s="91">
        <v>10</v>
      </c>
      <c r="K10" s="91">
        <v>11</v>
      </c>
      <c r="L10" s="91">
        <v>12</v>
      </c>
      <c r="M10" s="91">
        <v>13</v>
      </c>
      <c r="N10" s="91">
        <v>14</v>
      </c>
      <c r="O10" s="91">
        <v>15</v>
      </c>
      <c r="P10" s="91">
        <v>16</v>
      </c>
      <c r="Q10" s="91">
        <v>17</v>
      </c>
      <c r="R10" s="91">
        <v>18</v>
      </c>
      <c r="S10" s="91">
        <v>19</v>
      </c>
      <c r="T10" s="91">
        <v>20</v>
      </c>
      <c r="U10" s="91">
        <v>21</v>
      </c>
      <c r="V10" s="91">
        <v>22</v>
      </c>
      <c r="W10" s="91">
        <v>23</v>
      </c>
      <c r="X10" s="91">
        <v>24</v>
      </c>
      <c r="Y10" s="91">
        <v>25</v>
      </c>
      <c r="Z10" s="91">
        <v>26</v>
      </c>
      <c r="AA10" s="91">
        <v>27</v>
      </c>
      <c r="AB10" s="91">
        <v>28</v>
      </c>
      <c r="AC10" s="91">
        <v>29</v>
      </c>
      <c r="AD10" s="91">
        <v>30</v>
      </c>
      <c r="AE10" s="91">
        <v>31</v>
      </c>
      <c r="AF10" s="91">
        <v>32</v>
      </c>
      <c r="AG10" s="91">
        <v>33</v>
      </c>
      <c r="AH10" s="91">
        <v>34</v>
      </c>
      <c r="AI10" s="91">
        <v>35</v>
      </c>
      <c r="AJ10" s="91">
        <v>36</v>
      </c>
      <c r="AK10" s="91">
        <v>37</v>
      </c>
      <c r="AL10" s="91">
        <v>38</v>
      </c>
      <c r="AM10" s="91">
        <v>39</v>
      </c>
      <c r="AN10" s="91">
        <v>40</v>
      </c>
      <c r="AO10" s="91">
        <v>41</v>
      </c>
      <c r="AP10" s="91">
        <v>42</v>
      </c>
      <c r="AQ10" s="91">
        <v>43</v>
      </c>
      <c r="AR10" s="91">
        <v>44</v>
      </c>
    </row>
    <row r="11" spans="1:50" s="236" customFormat="1" ht="44.25" customHeight="1" x14ac:dyDescent="0.25">
      <c r="A11" s="245"/>
      <c r="B11" s="246" t="s">
        <v>208</v>
      </c>
      <c r="C11" s="107">
        <f>C12+C13+C14+C15+C16+C17+C18</f>
        <v>3626</v>
      </c>
      <c r="D11" s="107">
        <f t="shared" ref="D11:AR11" si="0">D12+D13+D14+D15+D16+D17+D18</f>
        <v>3622</v>
      </c>
      <c r="E11" s="107">
        <f t="shared" si="0"/>
        <v>375</v>
      </c>
      <c r="F11" s="107">
        <f t="shared" si="0"/>
        <v>3225</v>
      </c>
      <c r="G11" s="107">
        <f t="shared" si="0"/>
        <v>1001</v>
      </c>
      <c r="H11" s="107">
        <f t="shared" si="0"/>
        <v>2224</v>
      </c>
      <c r="I11" s="107">
        <f t="shared" si="0"/>
        <v>22</v>
      </c>
      <c r="J11" s="107">
        <f t="shared" si="0"/>
        <v>4</v>
      </c>
      <c r="K11" s="107">
        <f t="shared" si="0"/>
        <v>4428</v>
      </c>
      <c r="L11" s="107">
        <f t="shared" si="0"/>
        <v>2536</v>
      </c>
      <c r="M11" s="107">
        <f t="shared" si="0"/>
        <v>357</v>
      </c>
      <c r="N11" s="107">
        <f t="shared" si="0"/>
        <v>2161</v>
      </c>
      <c r="O11" s="107">
        <f t="shared" si="0"/>
        <v>598</v>
      </c>
      <c r="P11" s="107">
        <f t="shared" si="0"/>
        <v>1563</v>
      </c>
      <c r="Q11" s="107">
        <f t="shared" si="0"/>
        <v>14</v>
      </c>
      <c r="R11" s="107">
        <f t="shared" si="0"/>
        <v>12</v>
      </c>
      <c r="S11" s="107">
        <f t="shared" si="0"/>
        <v>2</v>
      </c>
      <c r="T11" s="107">
        <f t="shared" si="0"/>
        <v>4</v>
      </c>
      <c r="U11" s="107">
        <f t="shared" si="0"/>
        <v>1393</v>
      </c>
      <c r="V11" s="107">
        <f t="shared" si="0"/>
        <v>411</v>
      </c>
      <c r="W11" s="107">
        <f t="shared" si="0"/>
        <v>982</v>
      </c>
      <c r="X11" s="107">
        <f t="shared" si="0"/>
        <v>495</v>
      </c>
      <c r="Y11" s="247">
        <f t="shared" si="0"/>
        <v>602</v>
      </c>
      <c r="Z11" s="247">
        <f t="shared" si="0"/>
        <v>1543</v>
      </c>
      <c r="AA11" s="107">
        <f>AA12+AA13+AA14+AA15+AA16+AA17+AA18</f>
        <v>5623.6</v>
      </c>
      <c r="AB11" s="107">
        <f t="shared" si="0"/>
        <v>434</v>
      </c>
      <c r="AC11" s="107">
        <f t="shared" si="0"/>
        <v>4899.6000000000004</v>
      </c>
      <c r="AD11" s="107">
        <f t="shared" si="0"/>
        <v>1505</v>
      </c>
      <c r="AE11" s="107">
        <f t="shared" si="0"/>
        <v>3394.4</v>
      </c>
      <c r="AF11" s="107">
        <f t="shared" si="0"/>
        <v>290</v>
      </c>
      <c r="AG11" s="107">
        <f t="shared" si="0"/>
        <v>61</v>
      </c>
      <c r="AH11" s="107">
        <f t="shared" si="0"/>
        <v>105</v>
      </c>
      <c r="AI11" s="107">
        <f t="shared" si="0"/>
        <v>124</v>
      </c>
      <c r="AJ11" s="107">
        <f t="shared" si="0"/>
        <v>-2001.4000000000005</v>
      </c>
      <c r="AK11" s="107">
        <f t="shared" si="0"/>
        <v>-59</v>
      </c>
      <c r="AL11" s="107">
        <f t="shared" si="0"/>
        <v>-1674.4000000000005</v>
      </c>
      <c r="AM11" s="107">
        <f t="shared" si="0"/>
        <v>-504</v>
      </c>
      <c r="AN11" s="107">
        <f t="shared" si="0"/>
        <v>-1170.4000000000003</v>
      </c>
      <c r="AO11" s="107">
        <f t="shared" si="0"/>
        <v>-268</v>
      </c>
      <c r="AP11" s="107">
        <f t="shared" si="0"/>
        <v>-41</v>
      </c>
      <c r="AQ11" s="107">
        <f t="shared" si="0"/>
        <v>-103</v>
      </c>
      <c r="AR11" s="107">
        <f t="shared" si="0"/>
        <v>-124</v>
      </c>
    </row>
    <row r="12" spans="1:50" s="99" customFormat="1" ht="44.25" customHeight="1" x14ac:dyDescent="0.25">
      <c r="A12" s="248">
        <v>1</v>
      </c>
      <c r="B12" s="238" t="s">
        <v>222</v>
      </c>
      <c r="C12" s="239">
        <v>278</v>
      </c>
      <c r="D12" s="239">
        <v>274</v>
      </c>
      <c r="E12" s="239">
        <v>32</v>
      </c>
      <c r="F12" s="239">
        <v>241</v>
      </c>
      <c r="G12" s="239">
        <v>72</v>
      </c>
      <c r="H12" s="239">
        <v>169</v>
      </c>
      <c r="I12" s="239">
        <v>1</v>
      </c>
      <c r="J12" s="239">
        <v>4</v>
      </c>
      <c r="K12" s="239">
        <v>299</v>
      </c>
      <c r="L12" s="239">
        <v>184</v>
      </c>
      <c r="M12" s="239">
        <v>29</v>
      </c>
      <c r="N12" s="239">
        <v>150</v>
      </c>
      <c r="O12" s="239">
        <v>37</v>
      </c>
      <c r="P12" s="239">
        <v>113</v>
      </c>
      <c r="Q12" s="239">
        <v>1</v>
      </c>
      <c r="R12" s="239">
        <v>1</v>
      </c>
      <c r="S12" s="239">
        <v>0</v>
      </c>
      <c r="T12" s="239">
        <v>4</v>
      </c>
      <c r="U12" s="239">
        <v>82</v>
      </c>
      <c r="V12" s="239">
        <v>34</v>
      </c>
      <c r="W12" s="239">
        <v>48</v>
      </c>
      <c r="X12" s="239">
        <v>29</v>
      </c>
      <c r="Y12" s="240">
        <f>'PL 2A1'!Q12+'PL 2A1'!U12+'PL 2A1'!Y12</f>
        <v>50</v>
      </c>
      <c r="Z12" s="240">
        <f>'PL 2A1'!R12+'PL 2A1'!V12+'PL 2A1'!Z12</f>
        <v>116</v>
      </c>
      <c r="AA12" s="239">
        <f>AB12+AC12+AF12</f>
        <v>440.20000000000005</v>
      </c>
      <c r="AB12" s="240">
        <v>36</v>
      </c>
      <c r="AC12" s="239">
        <v>380.20000000000005</v>
      </c>
      <c r="AD12" s="239">
        <f>Y12*2.5</f>
        <v>125</v>
      </c>
      <c r="AE12" s="264">
        <v>255</v>
      </c>
      <c r="AF12" s="239">
        <f>AG12+AH12+AI12</f>
        <v>24</v>
      </c>
      <c r="AG12" s="239">
        <v>4</v>
      </c>
      <c r="AH12" s="239">
        <v>8</v>
      </c>
      <c r="AI12" s="239">
        <v>12</v>
      </c>
      <c r="AJ12" s="239">
        <f t="shared" ref="AJ12:AJ18" si="1">AK12+AL12+AO12</f>
        <v>-166</v>
      </c>
      <c r="AK12" s="239">
        <f t="shared" ref="AK12:AK18" si="2">E12-AB12</f>
        <v>-4</v>
      </c>
      <c r="AL12" s="239">
        <f>AM12+AN12</f>
        <v>-139</v>
      </c>
      <c r="AM12" s="239">
        <f t="shared" ref="AM12:AN18" si="3">G12-AD12</f>
        <v>-53</v>
      </c>
      <c r="AN12" s="239">
        <f t="shared" si="3"/>
        <v>-86</v>
      </c>
      <c r="AO12" s="239">
        <f>I12-AF12</f>
        <v>-23</v>
      </c>
      <c r="AP12" s="239">
        <f>I12-AG12</f>
        <v>-3</v>
      </c>
      <c r="AQ12" s="239">
        <f>-AH12</f>
        <v>-8</v>
      </c>
      <c r="AR12" s="239">
        <f>-AI12</f>
        <v>-12</v>
      </c>
    </row>
    <row r="13" spans="1:50" s="99" customFormat="1" ht="44.25" customHeight="1" x14ac:dyDescent="0.25">
      <c r="A13" s="248">
        <v>2</v>
      </c>
      <c r="B13" s="238" t="s">
        <v>223</v>
      </c>
      <c r="C13" s="239">
        <v>241</v>
      </c>
      <c r="D13" s="239">
        <v>241</v>
      </c>
      <c r="E13" s="239">
        <v>25</v>
      </c>
      <c r="F13" s="239">
        <v>216</v>
      </c>
      <c r="G13" s="239">
        <v>47</v>
      </c>
      <c r="H13" s="239">
        <v>169</v>
      </c>
      <c r="I13" s="239">
        <v>0</v>
      </c>
      <c r="J13" s="239">
        <v>0</v>
      </c>
      <c r="K13" s="239">
        <v>285</v>
      </c>
      <c r="L13" s="239">
        <v>185</v>
      </c>
      <c r="M13" s="239">
        <v>24</v>
      </c>
      <c r="N13" s="239">
        <v>161</v>
      </c>
      <c r="O13" s="239">
        <v>46</v>
      </c>
      <c r="P13" s="239">
        <v>115</v>
      </c>
      <c r="Q13" s="239">
        <v>0</v>
      </c>
      <c r="R13" s="239">
        <v>0</v>
      </c>
      <c r="S13" s="239">
        <v>0</v>
      </c>
      <c r="T13" s="239">
        <v>0</v>
      </c>
      <c r="U13" s="239">
        <v>77</v>
      </c>
      <c r="V13" s="239">
        <v>17</v>
      </c>
      <c r="W13" s="239">
        <v>60</v>
      </c>
      <c r="X13" s="239">
        <v>23</v>
      </c>
      <c r="Y13" s="240">
        <f>'PL 2A1'!Q13+'PL 2A1'!U13+'PL 2A1'!Y13</f>
        <v>32</v>
      </c>
      <c r="Z13" s="240">
        <f>'PL 2A1'!R13+'PL 2A1'!V13+'PL 2A1'!Z13</f>
        <v>99</v>
      </c>
      <c r="AA13" s="239">
        <f t="shared" ref="AA13:AA18" si="4">AB13+AC13+AF13</f>
        <v>347.8</v>
      </c>
      <c r="AB13" s="240">
        <v>30</v>
      </c>
      <c r="AC13" s="239">
        <v>297.8</v>
      </c>
      <c r="AD13" s="239">
        <f t="shared" ref="AD13:AD18" si="5">Y13*2.5</f>
        <v>80</v>
      </c>
      <c r="AE13" s="239">
        <f t="shared" ref="AE13:AE18" si="6">Z13*2.2</f>
        <v>217.8</v>
      </c>
      <c r="AF13" s="239">
        <f t="shared" ref="AF13:AF18" si="7">AG13+AH13+AI13</f>
        <v>20</v>
      </c>
      <c r="AG13" s="239">
        <v>1</v>
      </c>
      <c r="AH13" s="239">
        <v>10</v>
      </c>
      <c r="AI13" s="239">
        <v>9</v>
      </c>
      <c r="AJ13" s="239">
        <f t="shared" si="1"/>
        <v>-106.80000000000001</v>
      </c>
      <c r="AK13" s="239">
        <f t="shared" si="2"/>
        <v>-5</v>
      </c>
      <c r="AL13" s="239">
        <f t="shared" ref="AL13:AL18" si="8">AM13+AN13</f>
        <v>-81.800000000000011</v>
      </c>
      <c r="AM13" s="239">
        <f t="shared" si="3"/>
        <v>-33</v>
      </c>
      <c r="AN13" s="239">
        <f t="shared" si="3"/>
        <v>-48.800000000000011</v>
      </c>
      <c r="AO13" s="239">
        <f t="shared" ref="AO13:AO18" si="9">I13-AF13</f>
        <v>-20</v>
      </c>
      <c r="AP13" s="239">
        <f>-AG13</f>
        <v>-1</v>
      </c>
      <c r="AQ13" s="239">
        <f t="shared" ref="AQ13:AR13" si="10">-AH13</f>
        <v>-10</v>
      </c>
      <c r="AR13" s="239">
        <f t="shared" si="10"/>
        <v>-9</v>
      </c>
      <c r="AW13" s="241"/>
    </row>
    <row r="14" spans="1:50" s="99" customFormat="1" ht="44.25" customHeight="1" x14ac:dyDescent="0.25">
      <c r="A14" s="248">
        <v>3</v>
      </c>
      <c r="B14" s="238" t="s">
        <v>224</v>
      </c>
      <c r="C14" s="239">
        <v>506</v>
      </c>
      <c r="D14" s="239">
        <v>506</v>
      </c>
      <c r="E14" s="239">
        <v>72</v>
      </c>
      <c r="F14" s="239">
        <v>431</v>
      </c>
      <c r="G14" s="239">
        <v>131</v>
      </c>
      <c r="H14" s="239">
        <v>300</v>
      </c>
      <c r="I14" s="239">
        <v>3</v>
      </c>
      <c r="J14" s="239">
        <v>0</v>
      </c>
      <c r="K14" s="239">
        <v>627</v>
      </c>
      <c r="L14" s="239">
        <v>359</v>
      </c>
      <c r="M14" s="239">
        <v>68</v>
      </c>
      <c r="N14" s="239">
        <v>288</v>
      </c>
      <c r="O14" s="239">
        <v>83</v>
      </c>
      <c r="P14" s="239">
        <v>205</v>
      </c>
      <c r="Q14" s="239">
        <v>3</v>
      </c>
      <c r="R14" s="239">
        <v>2</v>
      </c>
      <c r="S14" s="239">
        <v>1</v>
      </c>
      <c r="T14" s="239">
        <v>0</v>
      </c>
      <c r="U14" s="239">
        <v>186</v>
      </c>
      <c r="V14" s="239">
        <v>48</v>
      </c>
      <c r="W14" s="239">
        <v>138</v>
      </c>
      <c r="X14" s="239">
        <v>82</v>
      </c>
      <c r="Y14" s="240">
        <f>'PL 2A1'!Q14+'PL 2A1'!U14+'PL 2A1'!Y14</f>
        <v>77</v>
      </c>
      <c r="Z14" s="240">
        <f>'PL 2A1'!R14+'PL 2A1'!V14+'PL 2A1'!Z14</f>
        <v>224</v>
      </c>
      <c r="AA14" s="239">
        <f t="shared" si="4"/>
        <v>805.30000000000007</v>
      </c>
      <c r="AB14" s="240">
        <v>72</v>
      </c>
      <c r="AC14" s="239">
        <v>685.30000000000007</v>
      </c>
      <c r="AD14" s="239">
        <f t="shared" si="5"/>
        <v>192.5</v>
      </c>
      <c r="AE14" s="239">
        <f>Z14*2.2</f>
        <v>492.80000000000007</v>
      </c>
      <c r="AF14" s="239">
        <f>AG14+AH14+AI14</f>
        <v>48</v>
      </c>
      <c r="AG14" s="239">
        <v>5</v>
      </c>
      <c r="AH14" s="239">
        <v>20</v>
      </c>
      <c r="AI14" s="239">
        <v>23</v>
      </c>
      <c r="AJ14" s="239">
        <f t="shared" si="1"/>
        <v>-299.30000000000007</v>
      </c>
      <c r="AK14" s="239">
        <f t="shared" si="2"/>
        <v>0</v>
      </c>
      <c r="AL14" s="239">
        <f>AM14+AN14</f>
        <v>-254.30000000000007</v>
      </c>
      <c r="AM14" s="239">
        <f t="shared" si="3"/>
        <v>-61.5</v>
      </c>
      <c r="AN14" s="239">
        <f>H14-AE14</f>
        <v>-192.80000000000007</v>
      </c>
      <c r="AO14" s="239">
        <f t="shared" si="9"/>
        <v>-45</v>
      </c>
      <c r="AP14" s="239">
        <f>2-AG14</f>
        <v>-3</v>
      </c>
      <c r="AQ14" s="239">
        <f>1-AH14</f>
        <v>-19</v>
      </c>
      <c r="AR14" s="239">
        <f>0-AI14</f>
        <v>-23</v>
      </c>
      <c r="AW14" s="241"/>
    </row>
    <row r="15" spans="1:50" s="99" customFormat="1" ht="44.25" customHeight="1" x14ac:dyDescent="0.25">
      <c r="A15" s="248">
        <v>4</v>
      </c>
      <c r="B15" s="238" t="s">
        <v>225</v>
      </c>
      <c r="C15" s="239">
        <v>547</v>
      </c>
      <c r="D15" s="239">
        <v>547</v>
      </c>
      <c r="E15" s="239">
        <v>51</v>
      </c>
      <c r="F15" s="239">
        <v>495</v>
      </c>
      <c r="G15" s="239">
        <v>111</v>
      </c>
      <c r="H15" s="239">
        <v>384</v>
      </c>
      <c r="I15" s="239">
        <v>1</v>
      </c>
      <c r="J15" s="239">
        <v>0</v>
      </c>
      <c r="K15" s="239">
        <v>645</v>
      </c>
      <c r="L15" s="239">
        <v>406</v>
      </c>
      <c r="M15" s="239">
        <v>48</v>
      </c>
      <c r="N15" s="239">
        <v>357</v>
      </c>
      <c r="O15" s="239">
        <v>66</v>
      </c>
      <c r="P15" s="239">
        <v>291</v>
      </c>
      <c r="Q15" s="239">
        <v>1</v>
      </c>
      <c r="R15" s="239">
        <v>1</v>
      </c>
      <c r="S15" s="239">
        <v>0</v>
      </c>
      <c r="T15" s="239">
        <v>0</v>
      </c>
      <c r="U15" s="239">
        <v>119</v>
      </c>
      <c r="V15" s="239">
        <v>25</v>
      </c>
      <c r="W15" s="239">
        <v>94</v>
      </c>
      <c r="X15" s="239">
        <v>120</v>
      </c>
      <c r="Y15" s="240">
        <f>'PL 2A1'!Q15+'PL 2A1'!U15+'PL 2A1'!Y15</f>
        <v>68</v>
      </c>
      <c r="Z15" s="240">
        <f>'PL 2A1'!R15+'PL 2A1'!V15+'PL 2A1'!Z15</f>
        <v>241</v>
      </c>
      <c r="AA15" s="239">
        <f t="shared" si="4"/>
        <v>790.2</v>
      </c>
      <c r="AB15" s="240">
        <v>54</v>
      </c>
      <c r="AC15" s="239">
        <v>700.2</v>
      </c>
      <c r="AD15" s="239">
        <f t="shared" si="5"/>
        <v>170</v>
      </c>
      <c r="AE15" s="239">
        <f t="shared" si="6"/>
        <v>530.20000000000005</v>
      </c>
      <c r="AF15" s="239">
        <f t="shared" si="7"/>
        <v>36</v>
      </c>
      <c r="AG15" s="239">
        <v>7</v>
      </c>
      <c r="AH15" s="239">
        <v>11</v>
      </c>
      <c r="AI15" s="239">
        <v>18</v>
      </c>
      <c r="AJ15" s="239">
        <f t="shared" si="1"/>
        <v>-243.20000000000005</v>
      </c>
      <c r="AK15" s="239">
        <f t="shared" si="2"/>
        <v>-3</v>
      </c>
      <c r="AL15" s="239">
        <f t="shared" si="8"/>
        <v>-205.20000000000005</v>
      </c>
      <c r="AM15" s="239">
        <f t="shared" si="3"/>
        <v>-59</v>
      </c>
      <c r="AN15" s="239">
        <f t="shared" si="3"/>
        <v>-146.20000000000005</v>
      </c>
      <c r="AO15" s="239">
        <f t="shared" si="9"/>
        <v>-35</v>
      </c>
      <c r="AP15" s="239">
        <f>1-AG15</f>
        <v>-6</v>
      </c>
      <c r="AQ15" s="239">
        <f>0-AH15</f>
        <v>-11</v>
      </c>
      <c r="AR15" s="239">
        <f>-AI15</f>
        <v>-18</v>
      </c>
    </row>
    <row r="16" spans="1:50" s="99" customFormat="1" ht="44.25" customHeight="1" x14ac:dyDescent="0.25">
      <c r="A16" s="248">
        <v>5</v>
      </c>
      <c r="B16" s="238" t="s">
        <v>226</v>
      </c>
      <c r="C16" s="239">
        <v>761</v>
      </c>
      <c r="D16" s="239">
        <v>761</v>
      </c>
      <c r="E16" s="239">
        <v>87</v>
      </c>
      <c r="F16" s="239">
        <v>673</v>
      </c>
      <c r="G16" s="239">
        <v>253</v>
      </c>
      <c r="H16" s="239">
        <v>420</v>
      </c>
      <c r="I16" s="239">
        <v>1</v>
      </c>
      <c r="J16" s="239">
        <v>0</v>
      </c>
      <c r="K16" s="239">
        <v>970</v>
      </c>
      <c r="L16" s="239">
        <v>453</v>
      </c>
      <c r="M16" s="239">
        <v>82</v>
      </c>
      <c r="N16" s="239">
        <v>370</v>
      </c>
      <c r="O16" s="239">
        <v>117</v>
      </c>
      <c r="P16" s="239">
        <v>253</v>
      </c>
      <c r="Q16" s="239">
        <v>1</v>
      </c>
      <c r="R16" s="239">
        <v>1</v>
      </c>
      <c r="S16" s="239">
        <v>0</v>
      </c>
      <c r="T16" s="239">
        <v>0</v>
      </c>
      <c r="U16" s="239">
        <v>473</v>
      </c>
      <c r="V16" s="239">
        <v>163</v>
      </c>
      <c r="W16" s="239">
        <v>310</v>
      </c>
      <c r="X16" s="239">
        <v>44</v>
      </c>
      <c r="Y16" s="240">
        <f>'PL 2A1'!Q16+'PL 2A1'!U16+'PL 2A1'!Y16</f>
        <v>162</v>
      </c>
      <c r="Z16" s="240">
        <f>'PL 2A1'!R16+'PL 2A1'!V16+'PL 2A1'!Z16</f>
        <v>321</v>
      </c>
      <c r="AA16" s="239">
        <f t="shared" si="4"/>
        <v>1256.2</v>
      </c>
      <c r="AB16" s="240">
        <v>87</v>
      </c>
      <c r="AC16" s="239">
        <v>1111.2</v>
      </c>
      <c r="AD16" s="239">
        <f t="shared" si="5"/>
        <v>405</v>
      </c>
      <c r="AE16" s="239">
        <f t="shared" si="6"/>
        <v>706.2</v>
      </c>
      <c r="AF16" s="239">
        <f t="shared" si="7"/>
        <v>58</v>
      </c>
      <c r="AG16" s="239">
        <v>22</v>
      </c>
      <c r="AH16" s="239">
        <v>7</v>
      </c>
      <c r="AI16" s="239">
        <v>29</v>
      </c>
      <c r="AJ16" s="239">
        <f t="shared" si="1"/>
        <v>-495.20000000000005</v>
      </c>
      <c r="AK16" s="239">
        <f t="shared" si="2"/>
        <v>0</v>
      </c>
      <c r="AL16" s="239">
        <f>AM16+AN16</f>
        <v>-438.20000000000005</v>
      </c>
      <c r="AM16" s="239">
        <f t="shared" si="3"/>
        <v>-152</v>
      </c>
      <c r="AN16" s="239">
        <f t="shared" si="3"/>
        <v>-286.20000000000005</v>
      </c>
      <c r="AO16" s="239">
        <f t="shared" si="9"/>
        <v>-57</v>
      </c>
      <c r="AP16" s="239">
        <f>I16-AG16</f>
        <v>-21</v>
      </c>
      <c r="AQ16" s="239">
        <f>0-AH16</f>
        <v>-7</v>
      </c>
      <c r="AR16" s="239">
        <f>-AI16</f>
        <v>-29</v>
      </c>
      <c r="AW16" s="241"/>
      <c r="AX16" s="241"/>
    </row>
    <row r="17" spans="1:50" s="99" customFormat="1" ht="44.25" customHeight="1" x14ac:dyDescent="0.25">
      <c r="A17" s="248">
        <v>6</v>
      </c>
      <c r="B17" s="238" t="s">
        <v>227</v>
      </c>
      <c r="C17" s="239">
        <v>839</v>
      </c>
      <c r="D17" s="239">
        <v>839</v>
      </c>
      <c r="E17" s="239">
        <v>66</v>
      </c>
      <c r="F17" s="239">
        <v>773</v>
      </c>
      <c r="G17" s="239">
        <v>219</v>
      </c>
      <c r="H17" s="239">
        <v>554</v>
      </c>
      <c r="I17" s="239">
        <v>0</v>
      </c>
      <c r="J17" s="239">
        <v>0</v>
      </c>
      <c r="K17" s="239">
        <v>992</v>
      </c>
      <c r="L17" s="239">
        <v>647</v>
      </c>
      <c r="M17" s="239">
        <v>65</v>
      </c>
      <c r="N17" s="239">
        <v>582</v>
      </c>
      <c r="O17" s="239">
        <v>162</v>
      </c>
      <c r="P17" s="239">
        <v>420</v>
      </c>
      <c r="Q17" s="239">
        <v>0</v>
      </c>
      <c r="R17" s="239">
        <v>0</v>
      </c>
      <c r="S17" s="239">
        <v>0</v>
      </c>
      <c r="T17" s="239">
        <v>0</v>
      </c>
      <c r="U17" s="239">
        <v>233</v>
      </c>
      <c r="V17" s="239">
        <v>70</v>
      </c>
      <c r="W17" s="239">
        <v>163</v>
      </c>
      <c r="X17" s="239">
        <v>112</v>
      </c>
      <c r="Y17" s="240">
        <f>'PL 2A1'!Q17+'PL 2A1'!U17+'PL 2A1'!Y17</f>
        <v>137</v>
      </c>
      <c r="Z17" s="240">
        <f>'PL 2A1'!R17+'PL 2A1'!V17+'PL 2A1'!Z17</f>
        <v>350</v>
      </c>
      <c r="AA17" s="239">
        <f t="shared" si="4"/>
        <v>1277.5000000000005</v>
      </c>
      <c r="AB17" s="240">
        <v>99</v>
      </c>
      <c r="AC17" s="239">
        <v>1112.5000000000005</v>
      </c>
      <c r="AD17" s="239">
        <f t="shared" si="5"/>
        <v>342.5</v>
      </c>
      <c r="AE17" s="239">
        <f t="shared" si="6"/>
        <v>770.00000000000011</v>
      </c>
      <c r="AF17" s="239">
        <f t="shared" si="7"/>
        <v>66</v>
      </c>
      <c r="AG17" s="239">
        <v>3</v>
      </c>
      <c r="AH17" s="239">
        <v>30</v>
      </c>
      <c r="AI17" s="239">
        <v>33</v>
      </c>
      <c r="AJ17" s="239">
        <f t="shared" si="1"/>
        <v>-438.50000000000011</v>
      </c>
      <c r="AK17" s="239">
        <f t="shared" si="2"/>
        <v>-33</v>
      </c>
      <c r="AL17" s="239">
        <f t="shared" si="8"/>
        <v>-339.50000000000011</v>
      </c>
      <c r="AM17" s="239">
        <f t="shared" si="3"/>
        <v>-123.5</v>
      </c>
      <c r="AN17" s="239">
        <f t="shared" si="3"/>
        <v>-216.00000000000011</v>
      </c>
      <c r="AO17" s="239">
        <f t="shared" si="9"/>
        <v>-66</v>
      </c>
      <c r="AP17" s="239">
        <f>0-AG17</f>
        <v>-3</v>
      </c>
      <c r="AQ17" s="239">
        <f>0-AH17</f>
        <v>-30</v>
      </c>
      <c r="AR17" s="239">
        <f>-AI17</f>
        <v>-33</v>
      </c>
      <c r="AU17" s="241"/>
      <c r="AV17" s="241"/>
      <c r="AW17" s="241"/>
      <c r="AX17" s="241"/>
    </row>
    <row r="18" spans="1:50" s="99" customFormat="1" ht="44.25" customHeight="1" x14ac:dyDescent="0.25">
      <c r="A18" s="248">
        <v>7</v>
      </c>
      <c r="B18" s="238" t="s">
        <v>250</v>
      </c>
      <c r="C18" s="239">
        <v>454</v>
      </c>
      <c r="D18" s="239">
        <v>454</v>
      </c>
      <c r="E18" s="239">
        <v>42</v>
      </c>
      <c r="F18" s="239">
        <v>396</v>
      </c>
      <c r="G18" s="239">
        <v>168</v>
      </c>
      <c r="H18" s="239">
        <v>228</v>
      </c>
      <c r="I18" s="239">
        <v>16</v>
      </c>
      <c r="J18" s="239">
        <v>0</v>
      </c>
      <c r="K18" s="239">
        <v>610</v>
      </c>
      <c r="L18" s="239">
        <v>302</v>
      </c>
      <c r="M18" s="239">
        <v>41</v>
      </c>
      <c r="N18" s="239">
        <v>253</v>
      </c>
      <c r="O18" s="239">
        <v>87</v>
      </c>
      <c r="P18" s="239">
        <v>166</v>
      </c>
      <c r="Q18" s="239">
        <v>8</v>
      </c>
      <c r="R18" s="239">
        <v>7</v>
      </c>
      <c r="S18" s="239">
        <v>1</v>
      </c>
      <c r="T18" s="239">
        <v>0</v>
      </c>
      <c r="U18" s="239">
        <v>223</v>
      </c>
      <c r="V18" s="239">
        <v>54</v>
      </c>
      <c r="W18" s="239">
        <v>169</v>
      </c>
      <c r="X18" s="239">
        <v>85</v>
      </c>
      <c r="Y18" s="240">
        <f>'PL 2A1'!Q18+'PL 2A1'!U18+'PL 2A1'!Y18</f>
        <v>76</v>
      </c>
      <c r="Z18" s="240">
        <f>'PL 2A1'!R18+'PL 2A1'!V18+'PL 2A1'!Z18</f>
        <v>192</v>
      </c>
      <c r="AA18" s="239">
        <f t="shared" si="4"/>
        <v>706.40000000000009</v>
      </c>
      <c r="AB18" s="240">
        <v>56</v>
      </c>
      <c r="AC18" s="239">
        <v>612.40000000000009</v>
      </c>
      <c r="AD18" s="239">
        <f t="shared" si="5"/>
        <v>190</v>
      </c>
      <c r="AE18" s="239">
        <f t="shared" si="6"/>
        <v>422.40000000000003</v>
      </c>
      <c r="AF18" s="239">
        <f t="shared" si="7"/>
        <v>38</v>
      </c>
      <c r="AG18" s="239">
        <v>19</v>
      </c>
      <c r="AH18" s="239">
        <v>19</v>
      </c>
      <c r="AI18" s="239"/>
      <c r="AJ18" s="239">
        <f t="shared" si="1"/>
        <v>-252.40000000000003</v>
      </c>
      <c r="AK18" s="239">
        <f t="shared" si="2"/>
        <v>-14</v>
      </c>
      <c r="AL18" s="239">
        <f t="shared" si="8"/>
        <v>-216.40000000000003</v>
      </c>
      <c r="AM18" s="239">
        <f t="shared" si="3"/>
        <v>-22</v>
      </c>
      <c r="AN18" s="239">
        <f t="shared" si="3"/>
        <v>-194.40000000000003</v>
      </c>
      <c r="AO18" s="239">
        <f t="shared" si="9"/>
        <v>-22</v>
      </c>
      <c r="AP18" s="239">
        <f>15-AG18</f>
        <v>-4</v>
      </c>
      <c r="AQ18" s="239">
        <f>1-AH18</f>
        <v>-18</v>
      </c>
      <c r="AR18" s="239">
        <f>-AI18</f>
        <v>0</v>
      </c>
    </row>
  </sheetData>
  <mergeCells count="63">
    <mergeCell ref="AR8:AR9"/>
    <mergeCell ref="A2:AR2"/>
    <mergeCell ref="A3:AR3"/>
    <mergeCell ref="AI8:AI9"/>
    <mergeCell ref="AM8:AM9"/>
    <mergeCell ref="AN8:AN9"/>
    <mergeCell ref="AP8:AP9"/>
    <mergeCell ref="AQ8:AQ9"/>
    <mergeCell ref="W8:W9"/>
    <mergeCell ref="AD8:AD9"/>
    <mergeCell ref="AE8:AE9"/>
    <mergeCell ref="AG8:AG9"/>
    <mergeCell ref="AH8:AH9"/>
    <mergeCell ref="O8:O9"/>
    <mergeCell ref="P8:P9"/>
    <mergeCell ref="R8:R9"/>
    <mergeCell ref="AA6:AI6"/>
    <mergeCell ref="AG7:AI7"/>
    <mergeCell ref="E7:E9"/>
    <mergeCell ref="F7:F9"/>
    <mergeCell ref="G7:H7"/>
    <mergeCell ref="L6:S6"/>
    <mergeCell ref="T6:T9"/>
    <mergeCell ref="X6:X9"/>
    <mergeCell ref="U7:U9"/>
    <mergeCell ref="V7:W7"/>
    <mergeCell ref="R7:S7"/>
    <mergeCell ref="Q7:Q9"/>
    <mergeCell ref="S8:S9"/>
    <mergeCell ref="V8:V9"/>
    <mergeCell ref="N7:N9"/>
    <mergeCell ref="O7:P7"/>
    <mergeCell ref="A5:A9"/>
    <mergeCell ref="B5:B9"/>
    <mergeCell ref="C5:J5"/>
    <mergeCell ref="K5:X5"/>
    <mergeCell ref="L7:L9"/>
    <mergeCell ref="M7:M9"/>
    <mergeCell ref="C6:C9"/>
    <mergeCell ref="D6:I6"/>
    <mergeCell ref="J6:J9"/>
    <mergeCell ref="K6:K9"/>
    <mergeCell ref="D7:D9"/>
    <mergeCell ref="I7:I9"/>
    <mergeCell ref="G8:G9"/>
    <mergeCell ref="H8:H9"/>
    <mergeCell ref="U6:W6"/>
    <mergeCell ref="Y5:AR5"/>
    <mergeCell ref="AP7:AR7"/>
    <mergeCell ref="AJ7:AJ9"/>
    <mergeCell ref="AL7:AL9"/>
    <mergeCell ref="AM7:AN7"/>
    <mergeCell ref="AO7:AO9"/>
    <mergeCell ref="AK7:AK9"/>
    <mergeCell ref="AJ6:AR6"/>
    <mergeCell ref="AF7:AF9"/>
    <mergeCell ref="Y6:Z6"/>
    <mergeCell ref="Y7:Y9"/>
    <mergeCell ref="AA7:AA9"/>
    <mergeCell ref="AB7:AB9"/>
    <mergeCell ref="AC7:AC9"/>
    <mergeCell ref="AD7:AE7"/>
    <mergeCell ref="Z7:Z9"/>
  </mergeCells>
  <pageMargins left="0" right="0" top="0.39370078740157483" bottom="0.31496062992125984" header="0.19685039370078741" footer="0.19685039370078741"/>
  <pageSetup paperSize="9" scale="50" fitToWidth="0" fitToHeight="0" orientation="landscape"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4"/>
  </sheetPr>
  <dimension ref="A1:BE165"/>
  <sheetViews>
    <sheetView showZeros="0" topLeftCell="A5" workbookViewId="0">
      <pane ySplit="4590" activePane="bottomLeft"/>
      <selection activeCell="U6" sqref="U6:AH6"/>
      <selection pane="bottomLeft" activeCell="I32" sqref="I32"/>
    </sheetView>
  </sheetViews>
  <sheetFormatPr defaultColWidth="9" defaultRowHeight="12" outlineLevelRow="1" outlineLevelCol="1" x14ac:dyDescent="0.25"/>
  <cols>
    <col min="1" max="1" width="2.75" style="3" customWidth="1"/>
    <col min="2" max="2" width="15.125" style="32" customWidth="1"/>
    <col min="3" max="4" width="4.875" style="3" customWidth="1"/>
    <col min="5" max="5" width="4.625" style="3" customWidth="1"/>
    <col min="6" max="6" width="4.625" style="3" customWidth="1" outlineLevel="1"/>
    <col min="7" max="7" width="4.375" style="3" customWidth="1" outlineLevel="1"/>
    <col min="8" max="8" width="5" style="12" customWidth="1"/>
    <col min="9" max="9" width="4.25" style="19" customWidth="1" outlineLevel="1"/>
    <col min="10" max="11" width="4.25" style="3" customWidth="1" outlineLevel="1"/>
    <col min="12" max="12" width="4.25" style="19" customWidth="1" outlineLevel="1"/>
    <col min="13" max="17" width="4.25" style="3" customWidth="1" outlineLevel="1"/>
    <col min="18" max="18" width="5.25" style="19" customWidth="1" outlineLevel="1"/>
    <col min="19" max="20" width="4.25" style="3" customWidth="1" outlineLevel="1"/>
    <col min="21" max="21" width="5.25" style="3" customWidth="1"/>
    <col min="22" max="30" width="4.25" style="3" customWidth="1" outlineLevel="1"/>
    <col min="31" max="31" width="4.5" style="3" customWidth="1" outlineLevel="1"/>
    <col min="32" max="33" width="4.25" style="3" customWidth="1" outlineLevel="1"/>
    <col min="34" max="34" width="4.25" style="5" customWidth="1"/>
    <col min="35" max="35" width="4.25" style="3" customWidth="1"/>
    <col min="36" max="37" width="4.25" style="3" customWidth="1" outlineLevel="1"/>
    <col min="38" max="38" width="5" style="12" customWidth="1"/>
    <col min="39" max="39" width="4.25" style="12" customWidth="1" outlineLevel="1"/>
    <col min="40" max="47" width="4.25" style="3" customWidth="1" outlineLevel="1"/>
    <col min="48" max="48" width="4.25" style="12" customWidth="1" outlineLevel="1"/>
    <col min="49" max="49" width="4.25" style="3" customWidth="1" outlineLevel="1"/>
    <col min="50" max="50" width="5.125" style="3" customWidth="1" outlineLevel="1"/>
    <col min="51" max="51" width="5.5" style="3" customWidth="1"/>
    <col min="52" max="53" width="5.75" style="5" customWidth="1"/>
    <col min="54" max="16384" width="9" style="3"/>
  </cols>
  <sheetData>
    <row r="1" spans="1:56" ht="15.75" x14ac:dyDescent="0.25">
      <c r="B1" s="29">
        <v>0</v>
      </c>
      <c r="C1" s="8"/>
      <c r="D1" s="8"/>
      <c r="E1" s="8"/>
      <c r="F1" s="8"/>
      <c r="G1" s="8"/>
      <c r="AI1" s="8"/>
      <c r="AJ1" s="8"/>
      <c r="AK1" s="8"/>
    </row>
    <row r="2" spans="1:56" ht="19.5" customHeight="1" x14ac:dyDescent="0.25">
      <c r="A2" s="382" t="s">
        <v>36</v>
      </c>
      <c r="B2" s="382"/>
      <c r="C2" s="382"/>
      <c r="D2" s="382"/>
      <c r="E2" s="382"/>
      <c r="F2" s="382"/>
      <c r="G2" s="382"/>
      <c r="H2" s="382"/>
      <c r="I2" s="382"/>
      <c r="J2" s="382"/>
      <c r="K2" s="382"/>
      <c r="L2" s="382"/>
      <c r="M2" s="382"/>
      <c r="N2" s="382"/>
      <c r="O2" s="382"/>
      <c r="P2" s="382"/>
      <c r="Q2" s="382"/>
      <c r="R2" s="382"/>
      <c r="S2" s="382"/>
      <c r="T2" s="382"/>
      <c r="U2" s="382"/>
      <c r="V2" s="382"/>
      <c r="W2" s="382"/>
      <c r="X2" s="382"/>
      <c r="Y2" s="382"/>
      <c r="Z2" s="382"/>
      <c r="AA2" s="382"/>
      <c r="AB2" s="382"/>
      <c r="AC2" s="382"/>
      <c r="AD2" s="382"/>
      <c r="AE2" s="382"/>
      <c r="AF2" s="382"/>
      <c r="AG2" s="382"/>
      <c r="AH2" s="382"/>
      <c r="AI2" s="382"/>
      <c r="AJ2" s="382"/>
      <c r="AK2" s="382"/>
      <c r="AL2" s="382"/>
      <c r="AM2" s="382"/>
      <c r="AN2" s="382"/>
      <c r="AO2" s="382"/>
      <c r="AP2" s="382"/>
      <c r="AQ2" s="382"/>
      <c r="AR2" s="382"/>
      <c r="AS2" s="382"/>
      <c r="AT2" s="382"/>
      <c r="AU2" s="382"/>
      <c r="AV2" s="382"/>
      <c r="AW2" s="382"/>
      <c r="AX2" s="382"/>
      <c r="AY2" s="382"/>
      <c r="AZ2" s="382"/>
      <c r="BA2" s="382"/>
      <c r="BB2" s="9"/>
      <c r="BC2" s="9"/>
      <c r="BD2" s="9"/>
    </row>
    <row r="3" spans="1:56" ht="21" customHeight="1" x14ac:dyDescent="0.25">
      <c r="A3" s="383" t="s">
        <v>44</v>
      </c>
      <c r="B3" s="382"/>
      <c r="C3" s="382"/>
      <c r="D3" s="382"/>
      <c r="E3" s="382"/>
      <c r="F3" s="382"/>
      <c r="G3" s="382"/>
      <c r="H3" s="382"/>
      <c r="I3" s="382"/>
      <c r="J3" s="382"/>
      <c r="K3" s="382"/>
      <c r="L3" s="382"/>
      <c r="M3" s="382"/>
      <c r="N3" s="382"/>
      <c r="O3" s="382"/>
      <c r="P3" s="382"/>
      <c r="Q3" s="382"/>
      <c r="R3" s="382"/>
      <c r="S3" s="382"/>
      <c r="T3" s="382"/>
      <c r="U3" s="382"/>
      <c r="V3" s="382"/>
      <c r="W3" s="382"/>
      <c r="X3" s="382"/>
      <c r="Y3" s="382"/>
      <c r="Z3" s="382"/>
      <c r="AA3" s="382"/>
      <c r="AB3" s="382"/>
      <c r="AC3" s="382"/>
      <c r="AD3" s="382"/>
      <c r="AE3" s="382"/>
      <c r="AF3" s="382"/>
      <c r="AG3" s="382"/>
      <c r="AH3" s="382"/>
      <c r="AI3" s="382"/>
      <c r="AJ3" s="382"/>
      <c r="AK3" s="382"/>
      <c r="AL3" s="382"/>
      <c r="AM3" s="382"/>
      <c r="AN3" s="382"/>
      <c r="AO3" s="382"/>
      <c r="AP3" s="382"/>
      <c r="AQ3" s="382"/>
      <c r="AR3" s="382"/>
      <c r="AS3" s="382"/>
      <c r="AT3" s="382"/>
      <c r="AU3" s="382"/>
      <c r="AV3" s="382"/>
      <c r="AW3" s="382"/>
      <c r="AX3" s="382"/>
      <c r="AY3" s="382"/>
      <c r="AZ3" s="382"/>
      <c r="BA3" s="382"/>
      <c r="BB3" s="9"/>
      <c r="BC3" s="9"/>
      <c r="BD3" s="9"/>
    </row>
    <row r="4" spans="1:56" ht="17.25" customHeight="1" x14ac:dyDescent="0.25">
      <c r="A4" s="384" t="e">
        <f>#REF!</f>
        <v>#REF!</v>
      </c>
      <c r="B4" s="384"/>
      <c r="C4" s="384"/>
      <c r="D4" s="384"/>
      <c r="E4" s="384"/>
      <c r="F4" s="384"/>
      <c r="G4" s="384"/>
      <c r="H4" s="384"/>
      <c r="I4" s="384"/>
      <c r="J4" s="384"/>
      <c r="K4" s="384"/>
      <c r="L4" s="384"/>
      <c r="M4" s="384"/>
      <c r="N4" s="384"/>
      <c r="O4" s="384"/>
      <c r="P4" s="384"/>
      <c r="Q4" s="384"/>
      <c r="R4" s="384"/>
      <c r="S4" s="384"/>
      <c r="T4" s="384"/>
      <c r="U4" s="384"/>
      <c r="V4" s="384"/>
      <c r="W4" s="384"/>
      <c r="X4" s="384"/>
      <c r="Y4" s="384"/>
      <c r="Z4" s="384"/>
      <c r="AA4" s="384"/>
      <c r="AB4" s="384"/>
      <c r="AC4" s="384"/>
      <c r="AD4" s="384"/>
      <c r="AE4" s="384"/>
      <c r="AF4" s="384"/>
      <c r="AG4" s="384"/>
      <c r="AH4" s="384"/>
      <c r="AI4" s="384"/>
      <c r="AJ4" s="384"/>
      <c r="AK4" s="384"/>
      <c r="AL4" s="384"/>
      <c r="AM4" s="384"/>
      <c r="AN4" s="384"/>
      <c r="AO4" s="384"/>
      <c r="AP4" s="384"/>
      <c r="AQ4" s="384"/>
      <c r="AR4" s="384"/>
      <c r="AS4" s="384"/>
      <c r="AT4" s="384"/>
      <c r="AU4" s="384"/>
      <c r="AV4" s="384"/>
      <c r="AW4" s="384"/>
      <c r="AX4" s="384"/>
      <c r="AY4" s="384"/>
      <c r="AZ4" s="384"/>
      <c r="BA4" s="384"/>
    </row>
    <row r="5" spans="1:56" ht="17.25" customHeight="1" x14ac:dyDescent="0.25">
      <c r="B5" s="30"/>
      <c r="C5" s="11"/>
      <c r="D5" s="11"/>
      <c r="E5" s="11"/>
      <c r="F5" s="11"/>
      <c r="G5" s="11"/>
      <c r="H5" s="11"/>
      <c r="I5" s="20"/>
      <c r="J5" s="11"/>
      <c r="K5" s="11"/>
      <c r="L5" s="20"/>
      <c r="M5" s="11"/>
      <c r="N5" s="11"/>
      <c r="O5" s="11"/>
      <c r="P5" s="11"/>
      <c r="Q5" s="11"/>
      <c r="R5" s="20"/>
      <c r="S5" s="11"/>
      <c r="T5" s="11"/>
      <c r="U5" s="11"/>
      <c r="V5" s="11"/>
      <c r="W5" s="11"/>
      <c r="X5" s="11"/>
      <c r="Y5" s="11"/>
      <c r="Z5" s="11"/>
      <c r="AA5" s="11"/>
      <c r="AB5" s="11"/>
      <c r="AC5" s="11"/>
      <c r="AD5" s="11"/>
      <c r="AE5" s="11"/>
      <c r="AF5" s="11"/>
      <c r="AG5" s="11"/>
      <c r="AH5" s="44"/>
      <c r="AI5" s="9"/>
      <c r="AJ5" s="9"/>
      <c r="AK5" s="9"/>
      <c r="AL5" s="9"/>
      <c r="AM5" s="9"/>
      <c r="AN5" s="9"/>
      <c r="AO5" s="9"/>
      <c r="AP5" s="9"/>
      <c r="AQ5" s="9"/>
      <c r="AR5" s="9"/>
      <c r="AS5" s="9"/>
      <c r="AT5" s="13" t="s">
        <v>22</v>
      </c>
      <c r="AU5" s="13"/>
      <c r="AV5" s="13"/>
      <c r="AY5" s="6"/>
    </row>
    <row r="6" spans="1:56" ht="34.5" customHeight="1" x14ac:dyDescent="0.25">
      <c r="A6" s="363" t="s">
        <v>16</v>
      </c>
      <c r="B6" s="385" t="s">
        <v>14</v>
      </c>
      <c r="C6" s="386" t="s">
        <v>34</v>
      </c>
      <c r="D6" s="387"/>
      <c r="E6" s="387"/>
      <c r="F6" s="387"/>
      <c r="G6" s="387"/>
      <c r="H6" s="387"/>
      <c r="I6" s="387"/>
      <c r="J6" s="387"/>
      <c r="K6" s="387"/>
      <c r="L6" s="387"/>
      <c r="M6" s="387"/>
      <c r="N6" s="387"/>
      <c r="O6" s="387"/>
      <c r="P6" s="387"/>
      <c r="Q6" s="387"/>
      <c r="R6" s="387"/>
      <c r="S6" s="387"/>
      <c r="T6" s="387"/>
      <c r="U6" s="386" t="s">
        <v>45</v>
      </c>
      <c r="V6" s="387"/>
      <c r="W6" s="387"/>
      <c r="X6" s="387"/>
      <c r="Y6" s="387"/>
      <c r="Z6" s="387"/>
      <c r="AA6" s="387"/>
      <c r="AB6" s="387"/>
      <c r="AC6" s="387"/>
      <c r="AD6" s="387"/>
      <c r="AE6" s="387"/>
      <c r="AF6" s="387"/>
      <c r="AG6" s="387"/>
      <c r="AH6" s="388"/>
      <c r="AI6" s="389" t="s">
        <v>38</v>
      </c>
      <c r="AJ6" s="389"/>
      <c r="AK6" s="389"/>
      <c r="AL6" s="389"/>
      <c r="AM6" s="389"/>
      <c r="AN6" s="389"/>
      <c r="AO6" s="389"/>
      <c r="AP6" s="389"/>
      <c r="AQ6" s="389"/>
      <c r="AR6" s="389"/>
      <c r="AS6" s="389"/>
      <c r="AT6" s="389"/>
      <c r="AU6" s="389"/>
      <c r="AV6" s="389"/>
      <c r="AW6" s="389"/>
      <c r="AX6" s="389"/>
      <c r="AY6" s="390" t="s">
        <v>40</v>
      </c>
      <c r="AZ6" s="390"/>
      <c r="BA6" s="390"/>
    </row>
    <row r="7" spans="1:56" ht="49.5" customHeight="1" x14ac:dyDescent="0.25">
      <c r="A7" s="363"/>
      <c r="B7" s="385"/>
      <c r="C7" s="364" t="s">
        <v>24</v>
      </c>
      <c r="D7" s="364" t="s">
        <v>30</v>
      </c>
      <c r="E7" s="363" t="s">
        <v>17</v>
      </c>
      <c r="F7" s="363"/>
      <c r="G7" s="363"/>
      <c r="H7" s="363" t="s">
        <v>31</v>
      </c>
      <c r="I7" s="376" t="s">
        <v>33</v>
      </c>
      <c r="J7" s="377"/>
      <c r="K7" s="377"/>
      <c r="L7" s="377"/>
      <c r="M7" s="377"/>
      <c r="N7" s="377"/>
      <c r="O7" s="377"/>
      <c r="P7" s="377"/>
      <c r="Q7" s="378"/>
      <c r="R7" s="379" t="s">
        <v>15</v>
      </c>
      <c r="S7" s="379"/>
      <c r="T7" s="379"/>
      <c r="U7" s="363" t="s">
        <v>31</v>
      </c>
      <c r="V7" s="366" t="s">
        <v>35</v>
      </c>
      <c r="W7" s="372"/>
      <c r="X7" s="372"/>
      <c r="Y7" s="372"/>
      <c r="Z7" s="372"/>
      <c r="AA7" s="372"/>
      <c r="AB7" s="372"/>
      <c r="AC7" s="372"/>
      <c r="AD7" s="367"/>
      <c r="AE7" s="363" t="s">
        <v>15</v>
      </c>
      <c r="AF7" s="363"/>
      <c r="AG7" s="363"/>
      <c r="AH7" s="373" t="s">
        <v>39</v>
      </c>
      <c r="AI7" s="368" t="s">
        <v>17</v>
      </c>
      <c r="AJ7" s="369"/>
      <c r="AK7" s="370"/>
      <c r="AL7" s="371" t="s">
        <v>31</v>
      </c>
      <c r="AM7" s="366" t="s">
        <v>25</v>
      </c>
      <c r="AN7" s="372"/>
      <c r="AO7" s="372"/>
      <c r="AP7" s="372"/>
      <c r="AQ7" s="372"/>
      <c r="AR7" s="372"/>
      <c r="AS7" s="372"/>
      <c r="AT7" s="372"/>
      <c r="AU7" s="367"/>
      <c r="AV7" s="363" t="s">
        <v>15</v>
      </c>
      <c r="AW7" s="363"/>
      <c r="AX7" s="363"/>
      <c r="AY7" s="363" t="s">
        <v>41</v>
      </c>
      <c r="AZ7" s="363" t="s">
        <v>42</v>
      </c>
      <c r="BA7" s="363" t="s">
        <v>43</v>
      </c>
    </row>
    <row r="8" spans="1:56" ht="18.75" customHeight="1" x14ac:dyDescent="0.25">
      <c r="A8" s="363"/>
      <c r="B8" s="385"/>
      <c r="C8" s="391"/>
      <c r="D8" s="391"/>
      <c r="E8" s="391" t="s">
        <v>18</v>
      </c>
      <c r="F8" s="365" t="s">
        <v>0</v>
      </c>
      <c r="G8" s="365"/>
      <c r="H8" s="363"/>
      <c r="I8" s="380" t="s">
        <v>5</v>
      </c>
      <c r="J8" s="373" t="s">
        <v>12</v>
      </c>
      <c r="K8" s="373" t="s">
        <v>13</v>
      </c>
      <c r="L8" s="376" t="s">
        <v>1</v>
      </c>
      <c r="M8" s="378"/>
      <c r="N8" s="373" t="s">
        <v>6</v>
      </c>
      <c r="O8" s="373" t="s">
        <v>7</v>
      </c>
      <c r="P8" s="373" t="s">
        <v>8</v>
      </c>
      <c r="Q8" s="373" t="s">
        <v>29</v>
      </c>
      <c r="R8" s="381" t="s">
        <v>5</v>
      </c>
      <c r="S8" s="379" t="s">
        <v>9</v>
      </c>
      <c r="T8" s="379"/>
      <c r="U8" s="363"/>
      <c r="V8" s="363" t="s">
        <v>5</v>
      </c>
      <c r="W8" s="364" t="s">
        <v>12</v>
      </c>
      <c r="X8" s="364" t="s">
        <v>13</v>
      </c>
      <c r="Y8" s="366" t="s">
        <v>1</v>
      </c>
      <c r="Z8" s="367"/>
      <c r="AA8" s="364" t="s">
        <v>6</v>
      </c>
      <c r="AB8" s="364" t="s">
        <v>7</v>
      </c>
      <c r="AC8" s="364" t="s">
        <v>8</v>
      </c>
      <c r="AD8" s="373" t="s">
        <v>204</v>
      </c>
      <c r="AE8" s="363" t="s">
        <v>5</v>
      </c>
      <c r="AF8" s="363" t="s">
        <v>9</v>
      </c>
      <c r="AG8" s="363"/>
      <c r="AH8" s="375"/>
      <c r="AI8" s="363" t="s">
        <v>18</v>
      </c>
      <c r="AJ8" s="363" t="s">
        <v>0</v>
      </c>
      <c r="AK8" s="363"/>
      <c r="AL8" s="371"/>
      <c r="AM8" s="363" t="s">
        <v>5</v>
      </c>
      <c r="AN8" s="364" t="s">
        <v>12</v>
      </c>
      <c r="AO8" s="364" t="s">
        <v>13</v>
      </c>
      <c r="AP8" s="366" t="s">
        <v>1</v>
      </c>
      <c r="AQ8" s="367"/>
      <c r="AR8" s="364" t="s">
        <v>6</v>
      </c>
      <c r="AS8" s="364" t="s">
        <v>7</v>
      </c>
      <c r="AT8" s="364" t="s">
        <v>8</v>
      </c>
      <c r="AU8" s="364" t="s">
        <v>29</v>
      </c>
      <c r="AV8" s="363" t="s">
        <v>5</v>
      </c>
      <c r="AW8" s="363" t="s">
        <v>9</v>
      </c>
      <c r="AX8" s="363"/>
      <c r="AY8" s="363"/>
      <c r="AZ8" s="363"/>
      <c r="BA8" s="363"/>
    </row>
    <row r="9" spans="1:56" ht="67.5" customHeight="1" x14ac:dyDescent="0.25">
      <c r="A9" s="363"/>
      <c r="B9" s="385"/>
      <c r="C9" s="365"/>
      <c r="D9" s="365"/>
      <c r="E9" s="365"/>
      <c r="F9" s="42" t="s">
        <v>2</v>
      </c>
      <c r="G9" s="42" t="s">
        <v>3</v>
      </c>
      <c r="H9" s="363"/>
      <c r="I9" s="380"/>
      <c r="J9" s="374"/>
      <c r="K9" s="374"/>
      <c r="L9" s="21" t="s">
        <v>10</v>
      </c>
      <c r="M9" s="43" t="s">
        <v>11</v>
      </c>
      <c r="N9" s="374"/>
      <c r="O9" s="374"/>
      <c r="P9" s="374"/>
      <c r="Q9" s="374"/>
      <c r="R9" s="381"/>
      <c r="S9" s="43" t="s">
        <v>10</v>
      </c>
      <c r="T9" s="43" t="s">
        <v>11</v>
      </c>
      <c r="U9" s="363"/>
      <c r="V9" s="363"/>
      <c r="W9" s="365"/>
      <c r="X9" s="365"/>
      <c r="Y9" s="42" t="s">
        <v>10</v>
      </c>
      <c r="Z9" s="42" t="s">
        <v>11</v>
      </c>
      <c r="AA9" s="365"/>
      <c r="AB9" s="365"/>
      <c r="AC9" s="365"/>
      <c r="AD9" s="374"/>
      <c r="AE9" s="363"/>
      <c r="AF9" s="42" t="s">
        <v>10</v>
      </c>
      <c r="AG9" s="42" t="s">
        <v>11</v>
      </c>
      <c r="AH9" s="374"/>
      <c r="AI9" s="363"/>
      <c r="AJ9" s="42" t="s">
        <v>2</v>
      </c>
      <c r="AK9" s="42" t="s">
        <v>3</v>
      </c>
      <c r="AL9" s="371"/>
      <c r="AM9" s="363"/>
      <c r="AN9" s="365"/>
      <c r="AO9" s="365"/>
      <c r="AP9" s="42" t="s">
        <v>10</v>
      </c>
      <c r="AQ9" s="42" t="s">
        <v>11</v>
      </c>
      <c r="AR9" s="365"/>
      <c r="AS9" s="365"/>
      <c r="AT9" s="365"/>
      <c r="AU9" s="365"/>
      <c r="AV9" s="363"/>
      <c r="AW9" s="42" t="s">
        <v>10</v>
      </c>
      <c r="AX9" s="42" t="s">
        <v>11</v>
      </c>
      <c r="AY9" s="363"/>
      <c r="AZ9" s="363"/>
      <c r="BA9" s="363"/>
    </row>
    <row r="10" spans="1:56" ht="17.25" customHeight="1" x14ac:dyDescent="0.25">
      <c r="A10" s="10">
        <v>1</v>
      </c>
      <c r="B10" s="31">
        <v>2</v>
      </c>
      <c r="C10" s="10">
        <v>3</v>
      </c>
      <c r="D10" s="10">
        <v>4</v>
      </c>
      <c r="E10" s="10">
        <v>5</v>
      </c>
      <c r="F10" s="10">
        <v>6</v>
      </c>
      <c r="G10" s="10">
        <v>7</v>
      </c>
      <c r="H10" s="10">
        <v>8</v>
      </c>
      <c r="I10" s="76">
        <f>L10+M10</f>
        <v>5012.5</v>
      </c>
      <c r="J10" s="10">
        <v>10</v>
      </c>
      <c r="K10" s="10">
        <v>11</v>
      </c>
      <c r="L10" s="74">
        <f>F11*2.5</f>
        <v>1437.5</v>
      </c>
      <c r="M10" s="74">
        <f>G11*2.2</f>
        <v>3575.0000000000005</v>
      </c>
      <c r="N10" s="10">
        <v>14</v>
      </c>
      <c r="O10" s="78">
        <f>P10-1890</f>
        <v>955.5</v>
      </c>
      <c r="P10" s="77">
        <f>R10-I11</f>
        <v>2845.5</v>
      </c>
      <c r="Q10" s="10">
        <v>17</v>
      </c>
      <c r="R10" s="77">
        <f>I10+J11+K11+26</f>
        <v>5412.5</v>
      </c>
      <c r="S10" s="10">
        <v>19</v>
      </c>
      <c r="T10" s="10">
        <v>20</v>
      </c>
      <c r="U10" s="10">
        <v>21</v>
      </c>
      <c r="V10" s="10">
        <v>22</v>
      </c>
      <c r="W10" s="10">
        <v>23</v>
      </c>
      <c r="X10" s="10">
        <v>24</v>
      </c>
      <c r="Y10" s="10">
        <v>25</v>
      </c>
      <c r="Z10" s="10">
        <v>26</v>
      </c>
      <c r="AA10" s="10">
        <v>27</v>
      </c>
      <c r="AB10" s="10">
        <v>28</v>
      </c>
      <c r="AC10" s="10">
        <v>29</v>
      </c>
      <c r="AD10" s="10">
        <v>30</v>
      </c>
      <c r="AE10" s="10">
        <v>31</v>
      </c>
      <c r="AF10" s="10">
        <v>32</v>
      </c>
      <c r="AG10" s="10">
        <v>33</v>
      </c>
      <c r="AH10" s="10">
        <v>34</v>
      </c>
      <c r="AI10" s="10">
        <v>35</v>
      </c>
      <c r="AJ10" s="10">
        <v>36</v>
      </c>
      <c r="AK10" s="10">
        <v>37</v>
      </c>
      <c r="AL10" s="10">
        <v>38</v>
      </c>
      <c r="AM10" s="10">
        <v>39</v>
      </c>
      <c r="AN10" s="10">
        <v>40</v>
      </c>
      <c r="AO10" s="10">
        <v>41</v>
      </c>
      <c r="AP10" s="74" t="e">
        <f>AJ11*2</f>
        <v>#REF!</v>
      </c>
      <c r="AQ10" s="74" t="e">
        <f>AK11*2</f>
        <v>#REF!</v>
      </c>
      <c r="AR10" s="10">
        <v>44</v>
      </c>
      <c r="AS10" s="10">
        <v>45</v>
      </c>
      <c r="AT10" s="10">
        <v>46</v>
      </c>
      <c r="AU10" s="10">
        <v>47</v>
      </c>
      <c r="AV10" s="10">
        <v>48</v>
      </c>
      <c r="AW10" s="10">
        <v>49</v>
      </c>
      <c r="AX10" s="10">
        <v>50</v>
      </c>
      <c r="AY10" s="10">
        <v>51</v>
      </c>
      <c r="AZ10" s="10">
        <v>52</v>
      </c>
      <c r="BA10" s="10">
        <v>53</v>
      </c>
      <c r="BB10" s="3" t="e">
        <f>AV11+AP10+AQ10</f>
        <v>#REF!</v>
      </c>
      <c r="BC10" s="75" t="e">
        <f>BB10-I11</f>
        <v>#REF!</v>
      </c>
    </row>
    <row r="11" spans="1:56" s="15" customFormat="1" ht="20.25" customHeight="1" x14ac:dyDescent="0.25">
      <c r="A11" s="36"/>
      <c r="B11" s="41"/>
      <c r="C11" s="36">
        <f t="shared" ref="C11:AH11" si="0">C12+C21+C34+C80+C110+C144+C61</f>
        <v>145</v>
      </c>
      <c r="D11" s="36">
        <f t="shared" si="0"/>
        <v>689</v>
      </c>
      <c r="E11" s="33">
        <f t="shared" si="0"/>
        <v>2200</v>
      </c>
      <c r="F11" s="36">
        <f t="shared" si="0"/>
        <v>575</v>
      </c>
      <c r="G11" s="36">
        <f t="shared" si="0"/>
        <v>1625</v>
      </c>
      <c r="H11" s="33">
        <f t="shared" si="0"/>
        <v>4397</v>
      </c>
      <c r="I11" s="65">
        <f>I12+I21+I34+I80+I110+I144+I61</f>
        <v>2567</v>
      </c>
      <c r="J11" s="36">
        <f t="shared" si="0"/>
        <v>145</v>
      </c>
      <c r="K11" s="36">
        <f t="shared" si="0"/>
        <v>229</v>
      </c>
      <c r="L11" s="36">
        <f t="shared" si="0"/>
        <v>435</v>
      </c>
      <c r="M11" s="36">
        <f t="shared" si="0"/>
        <v>1733</v>
      </c>
      <c r="N11" s="36">
        <f t="shared" si="0"/>
        <v>20</v>
      </c>
      <c r="O11" s="36">
        <f t="shared" si="0"/>
        <v>5</v>
      </c>
      <c r="P11" s="36">
        <f t="shared" si="0"/>
        <v>0</v>
      </c>
      <c r="Q11" s="33">
        <f t="shared" si="0"/>
        <v>4</v>
      </c>
      <c r="R11" s="36">
        <f t="shared" si="0"/>
        <v>1831</v>
      </c>
      <c r="S11" s="36">
        <f t="shared" si="0"/>
        <v>688</v>
      </c>
      <c r="T11" s="36">
        <f t="shared" si="0"/>
        <v>1143</v>
      </c>
      <c r="U11" s="46">
        <f>V11+AE11</f>
        <v>4109</v>
      </c>
      <c r="V11" s="33">
        <f t="shared" si="0"/>
        <v>2481</v>
      </c>
      <c r="W11" s="36">
        <f t="shared" si="0"/>
        <v>142</v>
      </c>
      <c r="X11" s="36">
        <f t="shared" si="0"/>
        <v>219</v>
      </c>
      <c r="Y11" s="36">
        <f t="shared" si="0"/>
        <v>399</v>
      </c>
      <c r="Z11" s="36">
        <f t="shared" si="0"/>
        <v>1693</v>
      </c>
      <c r="AA11" s="36">
        <f t="shared" si="0"/>
        <v>26</v>
      </c>
      <c r="AB11" s="36">
        <f t="shared" si="0"/>
        <v>0</v>
      </c>
      <c r="AC11" s="36">
        <f t="shared" si="0"/>
        <v>2</v>
      </c>
      <c r="AD11" s="33">
        <f>AD12+AD21+AD34+AD80+AD110+AD144+AD61</f>
        <v>9</v>
      </c>
      <c r="AE11" s="36">
        <f t="shared" si="0"/>
        <v>1628</v>
      </c>
      <c r="AF11" s="36">
        <f t="shared" si="0"/>
        <v>602</v>
      </c>
      <c r="AG11" s="36">
        <f t="shared" si="0"/>
        <v>1026</v>
      </c>
      <c r="AH11" s="33">
        <f t="shared" si="0"/>
        <v>340</v>
      </c>
      <c r="AI11" s="33" t="e">
        <f>AI12+AI21+AI34+AI80+AI110+AI144+AI61</f>
        <v>#REF!</v>
      </c>
      <c r="AJ11" s="36" t="e">
        <f>#REF!</f>
        <v>#REF!</v>
      </c>
      <c r="AK11" s="36" t="e">
        <f>#REF!</f>
        <v>#REF!</v>
      </c>
      <c r="AL11" s="36" t="e">
        <f t="shared" ref="AL11:BA11" si="1">AL12+AL21+AL34+AL80+AL110+AL144+AL61</f>
        <v>#REF!</v>
      </c>
      <c r="AM11" s="36" t="e">
        <f t="shared" si="1"/>
        <v>#REF!</v>
      </c>
      <c r="AN11" s="36">
        <f t="shared" si="1"/>
        <v>144</v>
      </c>
      <c r="AO11" s="36">
        <f t="shared" si="1"/>
        <v>227</v>
      </c>
      <c r="AP11" s="36" t="e">
        <f t="shared" si="1"/>
        <v>#REF!</v>
      </c>
      <c r="AQ11" s="36" t="e">
        <f t="shared" si="1"/>
        <v>#REF!</v>
      </c>
      <c r="AR11" s="36">
        <f t="shared" si="1"/>
        <v>59</v>
      </c>
      <c r="AS11" s="36">
        <f t="shared" si="1"/>
        <v>20</v>
      </c>
      <c r="AT11" s="36">
        <f t="shared" si="1"/>
        <v>49</v>
      </c>
      <c r="AU11" s="36">
        <f t="shared" si="1"/>
        <v>224</v>
      </c>
      <c r="AV11" s="36">
        <v>1890</v>
      </c>
      <c r="AW11" s="36">
        <f t="shared" si="1"/>
        <v>728</v>
      </c>
      <c r="AX11" s="36">
        <f t="shared" si="1"/>
        <v>1190</v>
      </c>
      <c r="AY11" s="36">
        <f t="shared" si="1"/>
        <v>-287</v>
      </c>
      <c r="AZ11" s="36" t="e">
        <f t="shared" si="1"/>
        <v>#REF!</v>
      </c>
      <c r="BA11" s="36" t="e">
        <f t="shared" si="1"/>
        <v>#REF!</v>
      </c>
      <c r="BC11" s="54" t="e">
        <f>BC10-1890</f>
        <v>#REF!</v>
      </c>
    </row>
    <row r="12" spans="1:56" s="64" customFormat="1" ht="20.25" customHeight="1" x14ac:dyDescent="0.25">
      <c r="A12" s="35" t="s">
        <v>161</v>
      </c>
      <c r="B12" s="63" t="s">
        <v>54</v>
      </c>
      <c r="C12" s="35">
        <f>SUM(C13:C20)</f>
        <v>8</v>
      </c>
      <c r="D12" s="35">
        <f t="shared" ref="D12:BA12" si="2">SUM(D13:D20)</f>
        <v>42</v>
      </c>
      <c r="E12" s="35">
        <f t="shared" si="2"/>
        <v>100</v>
      </c>
      <c r="F12" s="35">
        <f t="shared" si="2"/>
        <v>19</v>
      </c>
      <c r="G12" s="35">
        <f t="shared" si="2"/>
        <v>81</v>
      </c>
      <c r="H12" s="46">
        <f>SUM(H13:H20)</f>
        <v>201</v>
      </c>
      <c r="I12" s="33">
        <f t="shared" si="2"/>
        <v>136</v>
      </c>
      <c r="J12" s="35">
        <f t="shared" si="2"/>
        <v>8</v>
      </c>
      <c r="K12" s="35">
        <f t="shared" si="2"/>
        <v>10</v>
      </c>
      <c r="L12" s="35">
        <f t="shared" si="2"/>
        <v>19</v>
      </c>
      <c r="M12" s="35">
        <f t="shared" si="2"/>
        <v>99</v>
      </c>
      <c r="N12" s="35">
        <f t="shared" si="2"/>
        <v>0</v>
      </c>
      <c r="O12" s="35">
        <f t="shared" si="2"/>
        <v>0</v>
      </c>
      <c r="P12" s="35">
        <f t="shared" si="2"/>
        <v>0</v>
      </c>
      <c r="Q12" s="33">
        <f t="shared" si="2"/>
        <v>0</v>
      </c>
      <c r="R12" s="36">
        <f t="shared" si="2"/>
        <v>65</v>
      </c>
      <c r="S12" s="35">
        <f t="shared" si="2"/>
        <v>15</v>
      </c>
      <c r="T12" s="35">
        <f t="shared" si="2"/>
        <v>50</v>
      </c>
      <c r="U12" s="14">
        <f>V12+AE12</f>
        <v>194</v>
      </c>
      <c r="V12" s="46">
        <f>SUM(W12:AC12)</f>
        <v>131</v>
      </c>
      <c r="W12" s="35">
        <f t="shared" si="2"/>
        <v>8</v>
      </c>
      <c r="X12" s="35">
        <f t="shared" si="2"/>
        <v>9</v>
      </c>
      <c r="Y12" s="35">
        <f t="shared" si="2"/>
        <v>19</v>
      </c>
      <c r="Z12" s="35">
        <f t="shared" si="2"/>
        <v>95</v>
      </c>
      <c r="AA12" s="35">
        <f t="shared" si="2"/>
        <v>0</v>
      </c>
      <c r="AB12" s="35">
        <f t="shared" si="2"/>
        <v>0</v>
      </c>
      <c r="AC12" s="35">
        <f t="shared" si="2"/>
        <v>0</v>
      </c>
      <c r="AD12" s="33">
        <f t="shared" si="2"/>
        <v>0</v>
      </c>
      <c r="AE12" s="36">
        <f t="shared" si="2"/>
        <v>63</v>
      </c>
      <c r="AF12" s="35">
        <f t="shared" si="2"/>
        <v>15</v>
      </c>
      <c r="AG12" s="35">
        <f t="shared" si="2"/>
        <v>48</v>
      </c>
      <c r="AH12" s="36">
        <f t="shared" si="2"/>
        <v>6</v>
      </c>
      <c r="AI12" s="35" t="e">
        <f t="shared" si="2"/>
        <v>#REF!</v>
      </c>
      <c r="AJ12" s="36" t="e">
        <f>#REF!</f>
        <v>#REF!</v>
      </c>
      <c r="AK12" s="36" t="e">
        <f>#REF!</f>
        <v>#REF!</v>
      </c>
      <c r="AL12" s="35">
        <f t="shared" si="2"/>
        <v>242</v>
      </c>
      <c r="AM12" s="35">
        <f t="shared" si="2"/>
        <v>177</v>
      </c>
      <c r="AN12" s="35">
        <f t="shared" si="2"/>
        <v>8</v>
      </c>
      <c r="AO12" s="35">
        <f t="shared" si="2"/>
        <v>9</v>
      </c>
      <c r="AP12" s="35">
        <f t="shared" si="2"/>
        <v>20</v>
      </c>
      <c r="AQ12" s="35">
        <f t="shared" si="2"/>
        <v>99</v>
      </c>
      <c r="AR12" s="35">
        <f t="shared" si="2"/>
        <v>3</v>
      </c>
      <c r="AS12" s="35">
        <f t="shared" si="2"/>
        <v>0</v>
      </c>
      <c r="AT12" s="35">
        <f t="shared" si="2"/>
        <v>0</v>
      </c>
      <c r="AU12" s="35">
        <f t="shared" si="2"/>
        <v>38</v>
      </c>
      <c r="AV12" s="35">
        <f t="shared" si="2"/>
        <v>65</v>
      </c>
      <c r="AW12" s="35">
        <f t="shared" si="2"/>
        <v>15</v>
      </c>
      <c r="AX12" s="35">
        <f t="shared" si="2"/>
        <v>50</v>
      </c>
      <c r="AY12" s="35">
        <f t="shared" si="2"/>
        <v>-7</v>
      </c>
      <c r="AZ12" s="35">
        <f t="shared" si="2"/>
        <v>41</v>
      </c>
      <c r="BA12" s="35">
        <f t="shared" si="2"/>
        <v>48</v>
      </c>
    </row>
    <row r="13" spans="1:56" s="15" customFormat="1" ht="20.25" customHeight="1" outlineLevel="1" x14ac:dyDescent="0.25">
      <c r="A13" s="45">
        <v>1</v>
      </c>
      <c r="B13" s="49" t="s">
        <v>46</v>
      </c>
      <c r="C13" s="45">
        <v>1</v>
      </c>
      <c r="D13" s="45">
        <v>6</v>
      </c>
      <c r="E13" s="14">
        <f t="shared" ref="E13:E20" si="3">F13+G13</f>
        <v>13</v>
      </c>
      <c r="F13" s="45">
        <v>2</v>
      </c>
      <c r="G13" s="45">
        <v>11</v>
      </c>
      <c r="H13" s="26">
        <f t="shared" ref="H13:H20" si="4">I13+R13</f>
        <v>28</v>
      </c>
      <c r="I13" s="26">
        <f>SUM(J13:Q13)</f>
        <v>23</v>
      </c>
      <c r="J13" s="45">
        <v>1</v>
      </c>
      <c r="K13" s="45">
        <v>2</v>
      </c>
      <c r="L13" s="45">
        <v>3</v>
      </c>
      <c r="M13" s="45">
        <v>17</v>
      </c>
      <c r="N13" s="45"/>
      <c r="O13" s="45"/>
      <c r="P13" s="45"/>
      <c r="Q13" s="25"/>
      <c r="R13" s="39">
        <f>S13+T13</f>
        <v>5</v>
      </c>
      <c r="S13" s="45">
        <v>1</v>
      </c>
      <c r="T13" s="45">
        <v>4</v>
      </c>
      <c r="U13" s="14">
        <f>V13+AE13</f>
        <v>28</v>
      </c>
      <c r="V13" s="26">
        <f t="shared" ref="V13:V76" si="5">SUM(W13:AC13)</f>
        <v>23</v>
      </c>
      <c r="W13" s="45">
        <v>1</v>
      </c>
      <c r="X13" s="45">
        <v>2</v>
      </c>
      <c r="Y13" s="45">
        <v>3</v>
      </c>
      <c r="Z13" s="45">
        <v>17</v>
      </c>
      <c r="AA13" s="45"/>
      <c r="AB13" s="45"/>
      <c r="AC13" s="45"/>
      <c r="AD13" s="25"/>
      <c r="AE13" s="39">
        <f>AF13+AG13</f>
        <v>5</v>
      </c>
      <c r="AF13" s="45">
        <v>1</v>
      </c>
      <c r="AG13" s="45">
        <v>4</v>
      </c>
      <c r="AH13" s="71"/>
      <c r="AI13" s="14" t="e">
        <f t="shared" ref="AI13:AI20" si="6">AJ13+AK13</f>
        <v>#REF!</v>
      </c>
      <c r="AJ13" s="36" t="e">
        <f>#REF!</f>
        <v>#REF!</v>
      </c>
      <c r="AK13" s="36" t="e">
        <f>#REF!</f>
        <v>#REF!</v>
      </c>
      <c r="AL13" s="14">
        <f t="shared" ref="AL13:AL20" si="7">AM13+AV13</f>
        <v>35</v>
      </c>
      <c r="AM13" s="14">
        <f t="shared" ref="AM13:AM20" si="8">SUM(AN13:AU13)</f>
        <v>30</v>
      </c>
      <c r="AN13" s="45">
        <v>1</v>
      </c>
      <c r="AO13" s="45">
        <v>2</v>
      </c>
      <c r="AP13" s="45">
        <v>3</v>
      </c>
      <c r="AQ13" s="45">
        <v>18</v>
      </c>
      <c r="AR13" s="45">
        <v>1</v>
      </c>
      <c r="AS13" s="45"/>
      <c r="AT13" s="45"/>
      <c r="AU13" s="45">
        <v>5</v>
      </c>
      <c r="AV13" s="14">
        <f t="shared" ref="AV13:AV19" si="9">AW13+AX13</f>
        <v>5</v>
      </c>
      <c r="AW13" s="45">
        <v>1</v>
      </c>
      <c r="AX13" s="45">
        <v>4</v>
      </c>
      <c r="AY13" s="22">
        <f>U13-H13</f>
        <v>0</v>
      </c>
      <c r="AZ13" s="50">
        <f>AL13-H13</f>
        <v>7</v>
      </c>
      <c r="BA13" s="50">
        <f>AL13-U13</f>
        <v>7</v>
      </c>
    </row>
    <row r="14" spans="1:56" s="15" customFormat="1" ht="20.25" customHeight="1" outlineLevel="1" x14ac:dyDescent="0.25">
      <c r="A14" s="45">
        <v>2</v>
      </c>
      <c r="B14" s="49" t="s">
        <v>47</v>
      </c>
      <c r="C14" s="45">
        <v>1</v>
      </c>
      <c r="D14" s="45">
        <v>3</v>
      </c>
      <c r="E14" s="14">
        <f t="shared" si="3"/>
        <v>10</v>
      </c>
      <c r="F14" s="45">
        <v>2</v>
      </c>
      <c r="G14" s="45">
        <v>8</v>
      </c>
      <c r="H14" s="26">
        <f t="shared" si="4"/>
        <v>19</v>
      </c>
      <c r="I14" s="26">
        <f t="shared" ref="I14:I20" si="10">SUM(J14:Q14)</f>
        <v>15</v>
      </c>
      <c r="J14" s="45">
        <v>1</v>
      </c>
      <c r="K14" s="45">
        <v>1</v>
      </c>
      <c r="L14" s="45">
        <v>1</v>
      </c>
      <c r="M14" s="45">
        <v>12</v>
      </c>
      <c r="N14" s="45"/>
      <c r="O14" s="45"/>
      <c r="P14" s="45"/>
      <c r="Q14" s="25"/>
      <c r="R14" s="39">
        <f t="shared" ref="R14:R20" si="11">S14+T14</f>
        <v>4</v>
      </c>
      <c r="S14" s="45">
        <v>2</v>
      </c>
      <c r="T14" s="45">
        <v>2</v>
      </c>
      <c r="U14" s="14">
        <f t="shared" ref="U14:U77" si="12">V14+AE14</f>
        <v>19</v>
      </c>
      <c r="V14" s="26">
        <f t="shared" si="5"/>
        <v>15</v>
      </c>
      <c r="W14" s="45">
        <v>1</v>
      </c>
      <c r="X14" s="45">
        <v>1</v>
      </c>
      <c r="Y14" s="45">
        <v>1</v>
      </c>
      <c r="Z14" s="45">
        <v>12</v>
      </c>
      <c r="AA14" s="45"/>
      <c r="AB14" s="45"/>
      <c r="AC14" s="45"/>
      <c r="AD14" s="25"/>
      <c r="AE14" s="39">
        <f t="shared" ref="AE14:AE20" si="13">AF14+AG14</f>
        <v>4</v>
      </c>
      <c r="AF14" s="45">
        <v>2</v>
      </c>
      <c r="AG14" s="45">
        <v>2</v>
      </c>
      <c r="AH14" s="71"/>
      <c r="AI14" s="14" t="e">
        <f t="shared" si="6"/>
        <v>#REF!</v>
      </c>
      <c r="AJ14" s="36" t="e">
        <f>#REF!</f>
        <v>#REF!</v>
      </c>
      <c r="AK14" s="36" t="e">
        <f>#REF!</f>
        <v>#REF!</v>
      </c>
      <c r="AL14" s="14">
        <f t="shared" si="7"/>
        <v>22</v>
      </c>
      <c r="AM14" s="14">
        <f t="shared" si="8"/>
        <v>18</v>
      </c>
      <c r="AN14" s="45">
        <v>1</v>
      </c>
      <c r="AO14" s="45">
        <v>1</v>
      </c>
      <c r="AP14" s="45">
        <v>1</v>
      </c>
      <c r="AQ14" s="45">
        <v>11</v>
      </c>
      <c r="AR14" s="45"/>
      <c r="AS14" s="45"/>
      <c r="AT14" s="45"/>
      <c r="AU14" s="45">
        <v>4</v>
      </c>
      <c r="AV14" s="14">
        <f t="shared" si="9"/>
        <v>4</v>
      </c>
      <c r="AW14" s="45">
        <v>2</v>
      </c>
      <c r="AX14" s="45">
        <v>2</v>
      </c>
      <c r="AY14" s="22">
        <f t="shared" ref="AY14:AY20" si="14">U14-H14</f>
        <v>0</v>
      </c>
      <c r="AZ14" s="50">
        <f t="shared" ref="AZ14:AZ20" si="15">AL14-H14</f>
        <v>3</v>
      </c>
      <c r="BA14" s="50">
        <f t="shared" ref="BA14:BA20" si="16">AL14-U14</f>
        <v>3</v>
      </c>
    </row>
    <row r="15" spans="1:56" s="15" customFormat="1" ht="20.25" customHeight="1" outlineLevel="1" x14ac:dyDescent="0.25">
      <c r="A15" s="45">
        <v>3</v>
      </c>
      <c r="B15" s="49" t="s">
        <v>48</v>
      </c>
      <c r="C15" s="45">
        <v>1</v>
      </c>
      <c r="D15" s="45">
        <v>7</v>
      </c>
      <c r="E15" s="14">
        <f t="shared" si="3"/>
        <v>17</v>
      </c>
      <c r="F15" s="45">
        <v>2</v>
      </c>
      <c r="G15" s="45">
        <v>15</v>
      </c>
      <c r="H15" s="26">
        <f t="shared" si="4"/>
        <v>36</v>
      </c>
      <c r="I15" s="26">
        <f t="shared" si="10"/>
        <v>22</v>
      </c>
      <c r="J15" s="45">
        <v>1</v>
      </c>
      <c r="K15" s="45">
        <v>1</v>
      </c>
      <c r="L15" s="45">
        <v>2</v>
      </c>
      <c r="M15" s="45">
        <v>18</v>
      </c>
      <c r="N15" s="45"/>
      <c r="O15" s="45"/>
      <c r="P15" s="45"/>
      <c r="Q15" s="25"/>
      <c r="R15" s="39">
        <f t="shared" si="11"/>
        <v>14</v>
      </c>
      <c r="S15" s="45">
        <v>2</v>
      </c>
      <c r="T15" s="45">
        <v>12</v>
      </c>
      <c r="U15" s="14">
        <f t="shared" si="12"/>
        <v>33</v>
      </c>
      <c r="V15" s="26">
        <f t="shared" si="5"/>
        <v>21</v>
      </c>
      <c r="W15" s="45">
        <v>1</v>
      </c>
      <c r="X15" s="45"/>
      <c r="Y15" s="45">
        <v>2</v>
      </c>
      <c r="Z15" s="45">
        <v>18</v>
      </c>
      <c r="AA15" s="45"/>
      <c r="AB15" s="45"/>
      <c r="AC15" s="45"/>
      <c r="AD15" s="25"/>
      <c r="AE15" s="39">
        <f t="shared" si="13"/>
        <v>12</v>
      </c>
      <c r="AF15" s="45">
        <v>2</v>
      </c>
      <c r="AG15" s="45">
        <v>10</v>
      </c>
      <c r="AH15" s="40">
        <v>2</v>
      </c>
      <c r="AI15" s="14" t="e">
        <f t="shared" si="6"/>
        <v>#REF!</v>
      </c>
      <c r="AJ15" s="36" t="e">
        <f>#REF!</f>
        <v>#REF!</v>
      </c>
      <c r="AK15" s="36" t="e">
        <f>#REF!</f>
        <v>#REF!</v>
      </c>
      <c r="AL15" s="14">
        <f t="shared" si="7"/>
        <v>40</v>
      </c>
      <c r="AM15" s="14">
        <f t="shared" si="8"/>
        <v>26</v>
      </c>
      <c r="AN15" s="45">
        <v>1</v>
      </c>
      <c r="AO15" s="45">
        <v>1</v>
      </c>
      <c r="AP15" s="45">
        <v>2</v>
      </c>
      <c r="AQ15" s="45">
        <v>16</v>
      </c>
      <c r="AR15" s="45">
        <v>1</v>
      </c>
      <c r="AS15" s="45"/>
      <c r="AT15" s="45"/>
      <c r="AU15" s="45">
        <v>5</v>
      </c>
      <c r="AV15" s="14">
        <f t="shared" si="9"/>
        <v>14</v>
      </c>
      <c r="AW15" s="45">
        <v>2</v>
      </c>
      <c r="AX15" s="45">
        <v>12</v>
      </c>
      <c r="AY15" s="22">
        <f t="shared" si="14"/>
        <v>-3</v>
      </c>
      <c r="AZ15" s="50">
        <f t="shared" si="15"/>
        <v>4</v>
      </c>
      <c r="BA15" s="50">
        <f t="shared" si="16"/>
        <v>7</v>
      </c>
    </row>
    <row r="16" spans="1:56" s="15" customFormat="1" ht="20.25" customHeight="1" outlineLevel="1" x14ac:dyDescent="0.25">
      <c r="A16" s="45">
        <v>4</v>
      </c>
      <c r="B16" s="49" t="s">
        <v>49</v>
      </c>
      <c r="C16" s="45">
        <v>1</v>
      </c>
      <c r="D16" s="45">
        <v>6</v>
      </c>
      <c r="E16" s="14">
        <f t="shared" si="3"/>
        <v>10</v>
      </c>
      <c r="F16" s="45">
        <v>3</v>
      </c>
      <c r="G16" s="45">
        <v>7</v>
      </c>
      <c r="H16" s="26">
        <f t="shared" si="4"/>
        <v>18</v>
      </c>
      <c r="I16" s="26">
        <f t="shared" si="10"/>
        <v>12</v>
      </c>
      <c r="J16" s="14">
        <v>1</v>
      </c>
      <c r="K16" s="14">
        <v>1</v>
      </c>
      <c r="L16" s="14">
        <v>1</v>
      </c>
      <c r="M16" s="14">
        <v>9</v>
      </c>
      <c r="N16" s="14"/>
      <c r="O16" s="14"/>
      <c r="P16" s="14"/>
      <c r="Q16" s="26"/>
      <c r="R16" s="39">
        <f t="shared" si="11"/>
        <v>6</v>
      </c>
      <c r="S16" s="45">
        <v>3</v>
      </c>
      <c r="T16" s="45">
        <v>3</v>
      </c>
      <c r="U16" s="14">
        <f t="shared" si="12"/>
        <v>17</v>
      </c>
      <c r="V16" s="26">
        <f t="shared" si="5"/>
        <v>11</v>
      </c>
      <c r="W16" s="14">
        <v>1</v>
      </c>
      <c r="X16" s="14">
        <v>1</v>
      </c>
      <c r="Y16" s="14">
        <v>1</v>
      </c>
      <c r="Z16" s="14">
        <v>8</v>
      </c>
      <c r="AA16" s="45"/>
      <c r="AB16" s="45"/>
      <c r="AC16" s="45"/>
      <c r="AD16" s="25"/>
      <c r="AE16" s="39">
        <f t="shared" si="13"/>
        <v>6</v>
      </c>
      <c r="AF16" s="45">
        <v>3</v>
      </c>
      <c r="AG16" s="45">
        <v>3</v>
      </c>
      <c r="AH16" s="40">
        <v>1</v>
      </c>
      <c r="AI16" s="14" t="e">
        <f t="shared" si="6"/>
        <v>#REF!</v>
      </c>
      <c r="AJ16" s="36" t="e">
        <f>#REF!</f>
        <v>#REF!</v>
      </c>
      <c r="AK16" s="36" t="e">
        <f>#REF!</f>
        <v>#REF!</v>
      </c>
      <c r="AL16" s="14">
        <f t="shared" si="7"/>
        <v>22</v>
      </c>
      <c r="AM16" s="14">
        <f t="shared" si="8"/>
        <v>16</v>
      </c>
      <c r="AN16" s="14">
        <v>1</v>
      </c>
      <c r="AO16" s="14">
        <v>1</v>
      </c>
      <c r="AP16" s="14">
        <v>2</v>
      </c>
      <c r="AQ16" s="14">
        <v>8</v>
      </c>
      <c r="AR16" s="45"/>
      <c r="AS16" s="45"/>
      <c r="AT16" s="45"/>
      <c r="AU16" s="45">
        <v>4</v>
      </c>
      <c r="AV16" s="14">
        <f t="shared" si="9"/>
        <v>6</v>
      </c>
      <c r="AW16" s="45">
        <v>3</v>
      </c>
      <c r="AX16" s="45">
        <v>3</v>
      </c>
      <c r="AY16" s="22">
        <f t="shared" si="14"/>
        <v>-1</v>
      </c>
      <c r="AZ16" s="50">
        <f t="shared" si="15"/>
        <v>4</v>
      </c>
      <c r="BA16" s="50">
        <f t="shared" si="16"/>
        <v>5</v>
      </c>
    </row>
    <row r="17" spans="1:57" s="15" customFormat="1" ht="20.25" customHeight="1" outlineLevel="1" x14ac:dyDescent="0.25">
      <c r="A17" s="45">
        <v>5</v>
      </c>
      <c r="B17" s="51" t="s">
        <v>50</v>
      </c>
      <c r="C17" s="7">
        <v>1</v>
      </c>
      <c r="D17" s="7">
        <v>7</v>
      </c>
      <c r="E17" s="14">
        <f t="shared" si="3"/>
        <v>12</v>
      </c>
      <c r="F17" s="45">
        <v>3</v>
      </c>
      <c r="G17" s="45">
        <v>9</v>
      </c>
      <c r="H17" s="26">
        <f t="shared" si="4"/>
        <v>21</v>
      </c>
      <c r="I17" s="26">
        <f>SUM(J17:Q17)</f>
        <v>16</v>
      </c>
      <c r="J17" s="45">
        <v>1</v>
      </c>
      <c r="K17" s="45">
        <v>1</v>
      </c>
      <c r="L17" s="45">
        <v>4</v>
      </c>
      <c r="M17" s="45">
        <v>10</v>
      </c>
      <c r="N17" s="45"/>
      <c r="O17" s="45"/>
      <c r="P17" s="45"/>
      <c r="Q17" s="25"/>
      <c r="R17" s="39">
        <f t="shared" si="11"/>
        <v>5</v>
      </c>
      <c r="S17" s="45">
        <v>2</v>
      </c>
      <c r="T17" s="45">
        <v>3</v>
      </c>
      <c r="U17" s="14">
        <f t="shared" si="12"/>
        <v>19</v>
      </c>
      <c r="V17" s="26">
        <f t="shared" si="5"/>
        <v>14</v>
      </c>
      <c r="W17" s="45">
        <v>1</v>
      </c>
      <c r="X17" s="45">
        <v>1</v>
      </c>
      <c r="Y17" s="45">
        <v>4</v>
      </c>
      <c r="Z17" s="45">
        <v>8</v>
      </c>
      <c r="AA17" s="45"/>
      <c r="AB17" s="45"/>
      <c r="AC17" s="45"/>
      <c r="AD17" s="25"/>
      <c r="AE17" s="39">
        <f t="shared" si="13"/>
        <v>5</v>
      </c>
      <c r="AF17" s="14">
        <v>2</v>
      </c>
      <c r="AG17" s="14">
        <v>3</v>
      </c>
      <c r="AH17" s="39">
        <v>2</v>
      </c>
      <c r="AI17" s="14" t="e">
        <f t="shared" si="6"/>
        <v>#REF!</v>
      </c>
      <c r="AJ17" s="36" t="e">
        <f>#REF!</f>
        <v>#REF!</v>
      </c>
      <c r="AK17" s="36" t="e">
        <f>#REF!</f>
        <v>#REF!</v>
      </c>
      <c r="AL17" s="14">
        <f t="shared" si="7"/>
        <v>28</v>
      </c>
      <c r="AM17" s="14">
        <f t="shared" si="8"/>
        <v>23</v>
      </c>
      <c r="AN17" s="45">
        <v>1</v>
      </c>
      <c r="AO17" s="45">
        <v>1</v>
      </c>
      <c r="AP17" s="14">
        <v>3</v>
      </c>
      <c r="AQ17" s="14">
        <v>13</v>
      </c>
      <c r="AR17" s="45"/>
      <c r="AS17" s="45"/>
      <c r="AT17" s="45"/>
      <c r="AU17" s="45">
        <v>5</v>
      </c>
      <c r="AV17" s="14">
        <f t="shared" si="9"/>
        <v>5</v>
      </c>
      <c r="AW17" s="45">
        <v>2</v>
      </c>
      <c r="AX17" s="45">
        <v>3</v>
      </c>
      <c r="AY17" s="22">
        <f t="shared" si="14"/>
        <v>-2</v>
      </c>
      <c r="AZ17" s="50">
        <f t="shared" si="15"/>
        <v>7</v>
      </c>
      <c r="BA17" s="50">
        <f t="shared" si="16"/>
        <v>9</v>
      </c>
    </row>
    <row r="18" spans="1:57" s="15" customFormat="1" ht="20.25" customHeight="1" outlineLevel="1" x14ac:dyDescent="0.25">
      <c r="A18" s="45">
        <v>6</v>
      </c>
      <c r="B18" s="52" t="s">
        <v>51</v>
      </c>
      <c r="C18" s="27">
        <v>1</v>
      </c>
      <c r="D18" s="27">
        <v>5</v>
      </c>
      <c r="E18" s="37">
        <f t="shared" si="3"/>
        <v>13</v>
      </c>
      <c r="F18" s="27">
        <v>3</v>
      </c>
      <c r="G18" s="27">
        <v>10</v>
      </c>
      <c r="H18" s="38">
        <f t="shared" si="4"/>
        <v>25</v>
      </c>
      <c r="I18" s="38">
        <f t="shared" si="10"/>
        <v>13</v>
      </c>
      <c r="J18" s="27">
        <v>1</v>
      </c>
      <c r="K18" s="27">
        <v>1</v>
      </c>
      <c r="L18" s="27">
        <v>2</v>
      </c>
      <c r="M18" s="27">
        <v>9</v>
      </c>
      <c r="N18" s="27"/>
      <c r="O18" s="27"/>
      <c r="P18" s="27"/>
      <c r="Q18" s="66"/>
      <c r="R18" s="69">
        <f t="shared" si="11"/>
        <v>12</v>
      </c>
      <c r="S18" s="27">
        <v>3</v>
      </c>
      <c r="T18" s="27">
        <v>9</v>
      </c>
      <c r="U18" s="14">
        <f t="shared" si="12"/>
        <v>24</v>
      </c>
      <c r="V18" s="26">
        <f t="shared" si="5"/>
        <v>12</v>
      </c>
      <c r="W18" s="27">
        <v>1</v>
      </c>
      <c r="X18" s="27">
        <v>1</v>
      </c>
      <c r="Y18" s="27">
        <v>2</v>
      </c>
      <c r="Z18" s="27">
        <v>8</v>
      </c>
      <c r="AA18" s="27"/>
      <c r="AB18" s="27"/>
      <c r="AC18" s="27"/>
      <c r="AD18" s="66"/>
      <c r="AE18" s="69">
        <f t="shared" si="13"/>
        <v>12</v>
      </c>
      <c r="AF18" s="27">
        <v>3</v>
      </c>
      <c r="AG18" s="27">
        <v>9</v>
      </c>
      <c r="AH18" s="71">
        <v>1</v>
      </c>
      <c r="AI18" s="37" t="e">
        <f t="shared" si="6"/>
        <v>#REF!</v>
      </c>
      <c r="AJ18" s="36" t="e">
        <f>#REF!</f>
        <v>#REF!</v>
      </c>
      <c r="AK18" s="36" t="e">
        <f>#REF!</f>
        <v>#REF!</v>
      </c>
      <c r="AL18" s="37">
        <f t="shared" si="7"/>
        <v>31</v>
      </c>
      <c r="AM18" s="37">
        <f t="shared" si="8"/>
        <v>19</v>
      </c>
      <c r="AN18" s="27">
        <v>1</v>
      </c>
      <c r="AO18" s="27">
        <v>1</v>
      </c>
      <c r="AP18" s="27">
        <v>2</v>
      </c>
      <c r="AQ18" s="27">
        <v>10</v>
      </c>
      <c r="AR18" s="27"/>
      <c r="AS18" s="45"/>
      <c r="AT18" s="45"/>
      <c r="AU18" s="27">
        <v>5</v>
      </c>
      <c r="AV18" s="37">
        <f t="shared" si="9"/>
        <v>12</v>
      </c>
      <c r="AW18" s="27">
        <v>3</v>
      </c>
      <c r="AX18" s="27">
        <v>9</v>
      </c>
      <c r="AY18" s="22">
        <f t="shared" si="14"/>
        <v>-1</v>
      </c>
      <c r="AZ18" s="50">
        <f t="shared" si="15"/>
        <v>6</v>
      </c>
      <c r="BA18" s="50">
        <f t="shared" si="16"/>
        <v>7</v>
      </c>
    </row>
    <row r="19" spans="1:57" s="15" customFormat="1" ht="20.25" customHeight="1" outlineLevel="1" x14ac:dyDescent="0.25">
      <c r="A19" s="45">
        <v>7</v>
      </c>
      <c r="B19" s="49" t="s">
        <v>52</v>
      </c>
      <c r="C19" s="45">
        <v>1</v>
      </c>
      <c r="D19" s="45">
        <v>4</v>
      </c>
      <c r="E19" s="14">
        <f t="shared" si="3"/>
        <v>14</v>
      </c>
      <c r="F19" s="45">
        <v>2</v>
      </c>
      <c r="G19" s="45">
        <v>12</v>
      </c>
      <c r="H19" s="26">
        <f t="shared" si="4"/>
        <v>31</v>
      </c>
      <c r="I19" s="26">
        <f t="shared" si="10"/>
        <v>18</v>
      </c>
      <c r="J19" s="45">
        <v>1</v>
      </c>
      <c r="K19" s="45">
        <v>2</v>
      </c>
      <c r="L19" s="45">
        <v>4</v>
      </c>
      <c r="M19" s="45">
        <v>11</v>
      </c>
      <c r="N19" s="45"/>
      <c r="O19" s="45"/>
      <c r="P19" s="45"/>
      <c r="Q19" s="25"/>
      <c r="R19" s="39">
        <f t="shared" si="11"/>
        <v>13</v>
      </c>
      <c r="S19" s="45">
        <v>0</v>
      </c>
      <c r="T19" s="45">
        <v>13</v>
      </c>
      <c r="U19" s="14">
        <f t="shared" si="12"/>
        <v>31</v>
      </c>
      <c r="V19" s="26">
        <f t="shared" si="5"/>
        <v>18</v>
      </c>
      <c r="W19" s="45">
        <v>1</v>
      </c>
      <c r="X19" s="45">
        <v>2</v>
      </c>
      <c r="Y19" s="45">
        <v>4</v>
      </c>
      <c r="Z19" s="45">
        <v>11</v>
      </c>
      <c r="AA19" s="45"/>
      <c r="AB19" s="45"/>
      <c r="AC19" s="45"/>
      <c r="AD19" s="25"/>
      <c r="AE19" s="39">
        <f t="shared" si="13"/>
        <v>13</v>
      </c>
      <c r="AF19" s="45"/>
      <c r="AG19" s="45">
        <v>13</v>
      </c>
      <c r="AH19" s="71"/>
      <c r="AI19" s="14" t="e">
        <f t="shared" si="6"/>
        <v>#REF!</v>
      </c>
      <c r="AJ19" s="36" t="e">
        <f>#REF!</f>
        <v>#REF!</v>
      </c>
      <c r="AK19" s="36" t="e">
        <f>#REF!</f>
        <v>#REF!</v>
      </c>
      <c r="AL19" s="14">
        <f t="shared" si="7"/>
        <v>36</v>
      </c>
      <c r="AM19" s="14">
        <f t="shared" si="8"/>
        <v>23</v>
      </c>
      <c r="AN19" s="45">
        <v>1</v>
      </c>
      <c r="AO19" s="45">
        <v>1</v>
      </c>
      <c r="AP19" s="45">
        <v>4</v>
      </c>
      <c r="AQ19" s="45">
        <v>11</v>
      </c>
      <c r="AR19" s="45">
        <v>1</v>
      </c>
      <c r="AS19" s="45"/>
      <c r="AT19" s="45"/>
      <c r="AU19" s="45">
        <v>5</v>
      </c>
      <c r="AV19" s="14">
        <f t="shared" si="9"/>
        <v>13</v>
      </c>
      <c r="AW19" s="45"/>
      <c r="AX19" s="45">
        <v>13</v>
      </c>
      <c r="AY19" s="22">
        <f t="shared" si="14"/>
        <v>0</v>
      </c>
      <c r="AZ19" s="50">
        <f t="shared" si="15"/>
        <v>5</v>
      </c>
      <c r="BA19" s="50">
        <f t="shared" si="16"/>
        <v>5</v>
      </c>
    </row>
    <row r="20" spans="1:57" s="15" customFormat="1" ht="20.25" customHeight="1" outlineLevel="1" x14ac:dyDescent="0.25">
      <c r="A20" s="45">
        <v>8</v>
      </c>
      <c r="B20" s="49" t="s">
        <v>53</v>
      </c>
      <c r="C20" s="45">
        <v>1</v>
      </c>
      <c r="D20" s="45">
        <v>4</v>
      </c>
      <c r="E20" s="14">
        <f t="shared" si="3"/>
        <v>11</v>
      </c>
      <c r="F20" s="45">
        <v>2</v>
      </c>
      <c r="G20" s="45">
        <v>9</v>
      </c>
      <c r="H20" s="26">
        <f t="shared" si="4"/>
        <v>23</v>
      </c>
      <c r="I20" s="26">
        <f t="shared" si="10"/>
        <v>17</v>
      </c>
      <c r="J20" s="45">
        <v>1</v>
      </c>
      <c r="K20" s="45">
        <v>1</v>
      </c>
      <c r="L20" s="45">
        <v>2</v>
      </c>
      <c r="M20" s="45">
        <v>13</v>
      </c>
      <c r="N20" s="45"/>
      <c r="O20" s="45"/>
      <c r="P20" s="45"/>
      <c r="Q20" s="25"/>
      <c r="R20" s="39">
        <f t="shared" si="11"/>
        <v>6</v>
      </c>
      <c r="S20" s="45">
        <v>2</v>
      </c>
      <c r="T20" s="45">
        <v>4</v>
      </c>
      <c r="U20" s="14">
        <f t="shared" si="12"/>
        <v>23</v>
      </c>
      <c r="V20" s="26">
        <f t="shared" si="5"/>
        <v>17</v>
      </c>
      <c r="W20" s="45">
        <v>1</v>
      </c>
      <c r="X20" s="45">
        <v>1</v>
      </c>
      <c r="Y20" s="45">
        <v>2</v>
      </c>
      <c r="Z20" s="45">
        <v>13</v>
      </c>
      <c r="AA20" s="45"/>
      <c r="AB20" s="45"/>
      <c r="AC20" s="45"/>
      <c r="AD20" s="25"/>
      <c r="AE20" s="39">
        <f t="shared" si="13"/>
        <v>6</v>
      </c>
      <c r="AF20" s="45">
        <v>2</v>
      </c>
      <c r="AG20" s="45">
        <v>4</v>
      </c>
      <c r="AH20" s="71"/>
      <c r="AI20" s="14" t="e">
        <f t="shared" si="6"/>
        <v>#REF!</v>
      </c>
      <c r="AJ20" s="36" t="e">
        <f>#REF!</f>
        <v>#REF!</v>
      </c>
      <c r="AK20" s="36" t="e">
        <f>#REF!</f>
        <v>#REF!</v>
      </c>
      <c r="AL20" s="14">
        <f t="shared" si="7"/>
        <v>28</v>
      </c>
      <c r="AM20" s="14">
        <f t="shared" si="8"/>
        <v>22</v>
      </c>
      <c r="AN20" s="45">
        <v>1</v>
      </c>
      <c r="AO20" s="45">
        <v>1</v>
      </c>
      <c r="AP20" s="45">
        <v>3</v>
      </c>
      <c r="AQ20" s="45">
        <v>12</v>
      </c>
      <c r="AR20" s="45"/>
      <c r="AS20" s="45"/>
      <c r="AT20" s="45"/>
      <c r="AU20" s="45">
        <v>5</v>
      </c>
      <c r="AV20" s="14">
        <f>AW20+AX20</f>
        <v>6</v>
      </c>
      <c r="AW20" s="45">
        <v>2</v>
      </c>
      <c r="AX20" s="45">
        <v>4</v>
      </c>
      <c r="AY20" s="22">
        <f t="shared" si="14"/>
        <v>0</v>
      </c>
      <c r="AZ20" s="50">
        <f t="shared" si="15"/>
        <v>5</v>
      </c>
      <c r="BA20" s="50">
        <f t="shared" si="16"/>
        <v>5</v>
      </c>
    </row>
    <row r="21" spans="1:57" s="15" customFormat="1" ht="20.25" customHeight="1" x14ac:dyDescent="0.25">
      <c r="A21" s="47" t="s">
        <v>55</v>
      </c>
      <c r="B21" s="48" t="s">
        <v>56</v>
      </c>
      <c r="C21" s="47">
        <f>SUM(C22:C33)</f>
        <v>12</v>
      </c>
      <c r="D21" s="47">
        <f t="shared" ref="D21:BA21" si="17">SUM(D22:D33)</f>
        <v>83</v>
      </c>
      <c r="E21" s="47">
        <f t="shared" si="17"/>
        <v>165</v>
      </c>
      <c r="F21" s="47">
        <f t="shared" si="17"/>
        <v>43</v>
      </c>
      <c r="G21" s="47">
        <f t="shared" si="17"/>
        <v>122</v>
      </c>
      <c r="H21" s="25">
        <f t="shared" si="17"/>
        <v>280</v>
      </c>
      <c r="I21" s="26">
        <f>SUM(I22:I33)</f>
        <v>181</v>
      </c>
      <c r="J21" s="47">
        <f t="shared" si="17"/>
        <v>12</v>
      </c>
      <c r="K21" s="47">
        <f t="shared" si="17"/>
        <v>19</v>
      </c>
      <c r="L21" s="47">
        <f t="shared" si="17"/>
        <v>31</v>
      </c>
      <c r="M21" s="47">
        <f t="shared" si="17"/>
        <v>119</v>
      </c>
      <c r="N21" s="47">
        <f t="shared" si="17"/>
        <v>0</v>
      </c>
      <c r="O21" s="47"/>
      <c r="P21" s="47"/>
      <c r="Q21" s="25">
        <f t="shared" si="17"/>
        <v>4</v>
      </c>
      <c r="R21" s="40">
        <f t="shared" si="17"/>
        <v>99</v>
      </c>
      <c r="S21" s="47">
        <f t="shared" si="17"/>
        <v>36</v>
      </c>
      <c r="T21" s="47">
        <f t="shared" si="17"/>
        <v>63</v>
      </c>
      <c r="U21" s="14">
        <f t="shared" si="12"/>
        <v>272</v>
      </c>
      <c r="V21" s="46">
        <f t="shared" si="5"/>
        <v>181</v>
      </c>
      <c r="W21" s="47">
        <f t="shared" si="17"/>
        <v>12</v>
      </c>
      <c r="X21" s="47">
        <f t="shared" si="17"/>
        <v>18</v>
      </c>
      <c r="Y21" s="47">
        <f t="shared" si="17"/>
        <v>31</v>
      </c>
      <c r="Z21" s="47">
        <f t="shared" si="17"/>
        <v>119</v>
      </c>
      <c r="AA21" s="47">
        <f t="shared" si="17"/>
        <v>1</v>
      </c>
      <c r="AB21" s="47"/>
      <c r="AC21" s="47"/>
      <c r="AD21" s="25">
        <f t="shared" si="17"/>
        <v>4</v>
      </c>
      <c r="AE21" s="40">
        <f t="shared" si="17"/>
        <v>91</v>
      </c>
      <c r="AF21" s="47">
        <f t="shared" si="17"/>
        <v>33</v>
      </c>
      <c r="AG21" s="47">
        <f t="shared" si="17"/>
        <v>58</v>
      </c>
      <c r="AH21" s="40">
        <f t="shared" si="17"/>
        <v>7</v>
      </c>
      <c r="AI21" s="47">
        <f t="shared" si="17"/>
        <v>170</v>
      </c>
      <c r="AJ21" s="36" t="e">
        <f>#REF!</f>
        <v>#REF!</v>
      </c>
      <c r="AK21" s="36" t="e">
        <f>#REF!</f>
        <v>#REF!</v>
      </c>
      <c r="AL21" s="47">
        <f t="shared" si="17"/>
        <v>307</v>
      </c>
      <c r="AM21" s="47">
        <f t="shared" si="17"/>
        <v>186</v>
      </c>
      <c r="AN21" s="47">
        <f t="shared" si="17"/>
        <v>12</v>
      </c>
      <c r="AO21" s="47">
        <f t="shared" si="17"/>
        <v>19</v>
      </c>
      <c r="AP21" s="47">
        <f t="shared" si="17"/>
        <v>33</v>
      </c>
      <c r="AQ21" s="47">
        <f t="shared" si="17"/>
        <v>118</v>
      </c>
      <c r="AR21" s="47">
        <f t="shared" si="17"/>
        <v>1</v>
      </c>
      <c r="AS21" s="47"/>
      <c r="AT21" s="47"/>
      <c r="AU21" s="47">
        <f t="shared" si="17"/>
        <v>3</v>
      </c>
      <c r="AV21" s="47">
        <f t="shared" si="17"/>
        <v>121</v>
      </c>
      <c r="AW21" s="47">
        <f t="shared" si="17"/>
        <v>50</v>
      </c>
      <c r="AX21" s="47">
        <f t="shared" si="17"/>
        <v>71</v>
      </c>
      <c r="AY21" s="47">
        <f t="shared" si="17"/>
        <v>-8</v>
      </c>
      <c r="AZ21" s="47">
        <f t="shared" si="17"/>
        <v>27</v>
      </c>
      <c r="BA21" s="47">
        <f t="shared" si="17"/>
        <v>35</v>
      </c>
    </row>
    <row r="22" spans="1:57" s="15" customFormat="1" ht="20.25" customHeight="1" outlineLevel="1" x14ac:dyDescent="0.25">
      <c r="A22" s="45">
        <v>1</v>
      </c>
      <c r="B22" s="53" t="s">
        <v>57</v>
      </c>
      <c r="C22" s="45">
        <v>1</v>
      </c>
      <c r="D22" s="45">
        <v>6</v>
      </c>
      <c r="E22" s="14">
        <v>13</v>
      </c>
      <c r="F22" s="14">
        <v>4</v>
      </c>
      <c r="G22" s="14">
        <v>9</v>
      </c>
      <c r="H22" s="26">
        <f>I22+R22</f>
        <v>22</v>
      </c>
      <c r="I22" s="26">
        <f>J22+K22+L22+M22+N22+O22+P22</f>
        <v>17</v>
      </c>
      <c r="J22" s="14">
        <v>1</v>
      </c>
      <c r="K22" s="14">
        <v>2</v>
      </c>
      <c r="L22" s="14">
        <v>4</v>
      </c>
      <c r="M22" s="14">
        <v>10</v>
      </c>
      <c r="N22" s="14"/>
      <c r="O22" s="14"/>
      <c r="P22" s="14"/>
      <c r="Q22" s="26"/>
      <c r="R22" s="39">
        <v>5</v>
      </c>
      <c r="S22" s="14">
        <v>2</v>
      </c>
      <c r="T22" s="14">
        <v>3</v>
      </c>
      <c r="U22" s="14">
        <f t="shared" si="12"/>
        <v>21</v>
      </c>
      <c r="V22" s="26">
        <f>SUM(W22:AC22)</f>
        <v>17</v>
      </c>
      <c r="W22" s="14">
        <v>1</v>
      </c>
      <c r="X22" s="14">
        <v>2</v>
      </c>
      <c r="Y22" s="14">
        <v>4</v>
      </c>
      <c r="Z22" s="14">
        <v>10</v>
      </c>
      <c r="AA22" s="14"/>
      <c r="AB22" s="14"/>
      <c r="AC22" s="14"/>
      <c r="AD22" s="26"/>
      <c r="AE22" s="39">
        <v>4</v>
      </c>
      <c r="AF22" s="14">
        <v>1</v>
      </c>
      <c r="AG22" s="14">
        <v>3</v>
      </c>
      <c r="AH22" s="39">
        <v>1</v>
      </c>
      <c r="AI22" s="14">
        <v>13</v>
      </c>
      <c r="AJ22" s="36" t="e">
        <f>#REF!</f>
        <v>#REF!</v>
      </c>
      <c r="AK22" s="36" t="e">
        <f>#REF!</f>
        <v>#REF!</v>
      </c>
      <c r="AL22" s="14">
        <v>22</v>
      </c>
      <c r="AM22" s="14">
        <f>AN22+AO22+AP22+AQ22+AR22+AS22+AT22+AU22</f>
        <v>17</v>
      </c>
      <c r="AN22" s="37">
        <v>1</v>
      </c>
      <c r="AO22" s="37">
        <v>2</v>
      </c>
      <c r="AP22" s="37">
        <v>4</v>
      </c>
      <c r="AQ22" s="37">
        <v>10</v>
      </c>
      <c r="AR22" s="14"/>
      <c r="AS22" s="14"/>
      <c r="AT22" s="14"/>
      <c r="AU22" s="14"/>
      <c r="AV22" s="14">
        <f>AW22+AX22</f>
        <v>5</v>
      </c>
      <c r="AW22" s="14">
        <v>2</v>
      </c>
      <c r="AX22" s="14">
        <v>3</v>
      </c>
      <c r="AY22" s="22">
        <f>U22-H22</f>
        <v>-1</v>
      </c>
      <c r="AZ22" s="23">
        <f>AL22-H22</f>
        <v>0</v>
      </c>
      <c r="BA22" s="23">
        <f>AL22-U22</f>
        <v>1</v>
      </c>
      <c r="BB22" s="54"/>
      <c r="BC22" s="54"/>
      <c r="BD22" s="54"/>
      <c r="BE22" s="54"/>
    </row>
    <row r="23" spans="1:57" s="15" customFormat="1" ht="20.25" customHeight="1" outlineLevel="1" x14ac:dyDescent="0.25">
      <c r="A23" s="45">
        <v>2</v>
      </c>
      <c r="B23" s="53" t="s">
        <v>58</v>
      </c>
      <c r="C23" s="45">
        <v>1</v>
      </c>
      <c r="D23" s="45">
        <v>6</v>
      </c>
      <c r="E23" s="14">
        <v>20</v>
      </c>
      <c r="F23" s="14">
        <v>5</v>
      </c>
      <c r="G23" s="14">
        <v>15</v>
      </c>
      <c r="H23" s="26">
        <f t="shared" ref="H23:H33" si="18">I23+R23</f>
        <v>42</v>
      </c>
      <c r="I23" s="26">
        <f t="shared" ref="I23:I33" si="19">J23+K23+L23+M23+N23+O23+P23</f>
        <v>28</v>
      </c>
      <c r="J23" s="14">
        <v>1</v>
      </c>
      <c r="K23" s="14">
        <v>2</v>
      </c>
      <c r="L23" s="14">
        <v>3</v>
      </c>
      <c r="M23" s="14">
        <v>22</v>
      </c>
      <c r="N23" s="14"/>
      <c r="O23" s="14"/>
      <c r="P23" s="14"/>
      <c r="Q23" s="26">
        <v>4</v>
      </c>
      <c r="R23" s="39">
        <v>14</v>
      </c>
      <c r="S23" s="14">
        <v>7</v>
      </c>
      <c r="T23" s="14">
        <v>7</v>
      </c>
      <c r="U23" s="14">
        <f t="shared" si="12"/>
        <v>41</v>
      </c>
      <c r="V23" s="26">
        <f t="shared" si="5"/>
        <v>28</v>
      </c>
      <c r="W23" s="14">
        <v>1</v>
      </c>
      <c r="X23" s="14">
        <v>1</v>
      </c>
      <c r="Y23" s="14">
        <v>3</v>
      </c>
      <c r="Z23" s="14">
        <v>22</v>
      </c>
      <c r="AA23" s="14">
        <v>1</v>
      </c>
      <c r="AB23" s="14"/>
      <c r="AC23" s="14"/>
      <c r="AD23" s="26">
        <v>4</v>
      </c>
      <c r="AE23" s="39">
        <v>13</v>
      </c>
      <c r="AF23" s="14">
        <v>7</v>
      </c>
      <c r="AG23" s="14">
        <v>6</v>
      </c>
      <c r="AH23" s="39"/>
      <c r="AI23" s="14">
        <v>20</v>
      </c>
      <c r="AJ23" s="36" t="e">
        <f>#REF!</f>
        <v>#REF!</v>
      </c>
      <c r="AK23" s="36" t="e">
        <f>#REF!</f>
        <v>#REF!</v>
      </c>
      <c r="AL23" s="14">
        <v>47</v>
      </c>
      <c r="AM23" s="14">
        <f t="shared" ref="AM23:AM33" si="20">AN23+AO23+AP23+AQ23+AR23+AS23+AT23+AU23</f>
        <v>33</v>
      </c>
      <c r="AN23" s="37">
        <v>1</v>
      </c>
      <c r="AO23" s="37">
        <v>2</v>
      </c>
      <c r="AP23" s="37">
        <v>3</v>
      </c>
      <c r="AQ23" s="37">
        <v>23</v>
      </c>
      <c r="AR23" s="14">
        <v>1</v>
      </c>
      <c r="AS23" s="14"/>
      <c r="AT23" s="14"/>
      <c r="AU23" s="14">
        <v>3</v>
      </c>
      <c r="AV23" s="14">
        <f t="shared" ref="AV23:AV33" si="21">AW23+AX23</f>
        <v>13</v>
      </c>
      <c r="AW23" s="14">
        <v>7</v>
      </c>
      <c r="AX23" s="14">
        <v>6</v>
      </c>
      <c r="AY23" s="22">
        <f>U23-H23</f>
        <v>-1</v>
      </c>
      <c r="AZ23" s="23">
        <f>AL23-H23</f>
        <v>5</v>
      </c>
      <c r="BA23" s="23">
        <f>AL23-U23</f>
        <v>6</v>
      </c>
      <c r="BB23" s="54"/>
      <c r="BC23" s="54"/>
      <c r="BD23" s="54"/>
      <c r="BE23" s="54"/>
    </row>
    <row r="24" spans="1:57" s="15" customFormat="1" ht="20.25" customHeight="1" outlineLevel="1" x14ac:dyDescent="0.25">
      <c r="A24" s="45">
        <v>3</v>
      </c>
      <c r="B24" s="53" t="s">
        <v>59</v>
      </c>
      <c r="C24" s="45">
        <v>1</v>
      </c>
      <c r="D24" s="45">
        <v>8</v>
      </c>
      <c r="E24" s="14">
        <v>17</v>
      </c>
      <c r="F24" s="14">
        <v>7</v>
      </c>
      <c r="G24" s="14">
        <v>10</v>
      </c>
      <c r="H24" s="26">
        <f t="shared" si="18"/>
        <v>35</v>
      </c>
      <c r="I24" s="26">
        <f t="shared" si="19"/>
        <v>24</v>
      </c>
      <c r="J24" s="14">
        <v>1</v>
      </c>
      <c r="K24" s="14">
        <v>2</v>
      </c>
      <c r="L24" s="14">
        <v>6</v>
      </c>
      <c r="M24" s="14">
        <v>15</v>
      </c>
      <c r="N24" s="14"/>
      <c r="O24" s="14"/>
      <c r="P24" s="14"/>
      <c r="Q24" s="26"/>
      <c r="R24" s="39">
        <v>11</v>
      </c>
      <c r="S24" s="14">
        <v>5</v>
      </c>
      <c r="T24" s="14">
        <v>6</v>
      </c>
      <c r="U24" s="14">
        <f t="shared" si="12"/>
        <v>34</v>
      </c>
      <c r="V24" s="26">
        <f t="shared" si="5"/>
        <v>24</v>
      </c>
      <c r="W24" s="14">
        <v>1</v>
      </c>
      <c r="X24" s="14">
        <v>2</v>
      </c>
      <c r="Y24" s="14">
        <v>6</v>
      </c>
      <c r="Z24" s="14">
        <v>15</v>
      </c>
      <c r="AA24" s="14"/>
      <c r="AB24" s="14"/>
      <c r="AC24" s="14"/>
      <c r="AD24" s="26"/>
      <c r="AE24" s="39">
        <v>10</v>
      </c>
      <c r="AF24" s="14">
        <v>4</v>
      </c>
      <c r="AG24" s="14">
        <v>6</v>
      </c>
      <c r="AH24" s="39">
        <v>1</v>
      </c>
      <c r="AI24" s="14">
        <v>17</v>
      </c>
      <c r="AJ24" s="36" t="e">
        <f>#REF!</f>
        <v>#REF!</v>
      </c>
      <c r="AK24" s="36" t="e">
        <f>#REF!</f>
        <v>#REF!</v>
      </c>
      <c r="AL24" s="14">
        <v>35</v>
      </c>
      <c r="AM24" s="14">
        <f t="shared" si="20"/>
        <v>24</v>
      </c>
      <c r="AN24" s="37">
        <v>1</v>
      </c>
      <c r="AO24" s="37">
        <v>2</v>
      </c>
      <c r="AP24" s="37">
        <v>7</v>
      </c>
      <c r="AQ24" s="37">
        <v>14</v>
      </c>
      <c r="AR24" s="14"/>
      <c r="AS24" s="14"/>
      <c r="AT24" s="14"/>
      <c r="AU24" s="14"/>
      <c r="AV24" s="14">
        <f t="shared" si="21"/>
        <v>11</v>
      </c>
      <c r="AW24" s="14">
        <v>5</v>
      </c>
      <c r="AX24" s="14">
        <v>6</v>
      </c>
      <c r="AY24" s="22">
        <f>U24-H24</f>
        <v>-1</v>
      </c>
      <c r="AZ24" s="23">
        <f>AL24-H24</f>
        <v>0</v>
      </c>
      <c r="BA24" s="23">
        <f>AL24-U24</f>
        <v>1</v>
      </c>
      <c r="BB24" s="54"/>
      <c r="BC24" s="54"/>
      <c r="BD24" s="54"/>
      <c r="BE24" s="54"/>
    </row>
    <row r="25" spans="1:57" s="15" customFormat="1" ht="20.25" customHeight="1" outlineLevel="1" x14ac:dyDescent="0.25">
      <c r="A25" s="45">
        <v>4</v>
      </c>
      <c r="B25" s="53" t="s">
        <v>60</v>
      </c>
      <c r="C25" s="45">
        <v>1</v>
      </c>
      <c r="D25" s="45">
        <v>7</v>
      </c>
      <c r="E25" s="14">
        <v>12</v>
      </c>
      <c r="F25" s="14">
        <v>3</v>
      </c>
      <c r="G25" s="14">
        <v>9</v>
      </c>
      <c r="H25" s="26">
        <f t="shared" si="18"/>
        <v>20</v>
      </c>
      <c r="I25" s="26">
        <f t="shared" si="19"/>
        <v>15</v>
      </c>
      <c r="J25" s="14">
        <v>1</v>
      </c>
      <c r="K25" s="14">
        <v>1</v>
      </c>
      <c r="L25" s="14">
        <v>4</v>
      </c>
      <c r="M25" s="14">
        <v>9</v>
      </c>
      <c r="N25" s="14"/>
      <c r="O25" s="14"/>
      <c r="P25" s="14"/>
      <c r="Q25" s="26"/>
      <c r="R25" s="39">
        <v>5</v>
      </c>
      <c r="S25" s="14">
        <v>0</v>
      </c>
      <c r="T25" s="14">
        <v>5</v>
      </c>
      <c r="U25" s="14">
        <f t="shared" si="12"/>
        <v>19</v>
      </c>
      <c r="V25" s="26">
        <f t="shared" si="5"/>
        <v>15</v>
      </c>
      <c r="W25" s="14">
        <v>1</v>
      </c>
      <c r="X25" s="14">
        <v>1</v>
      </c>
      <c r="Y25" s="14">
        <v>4</v>
      </c>
      <c r="Z25" s="14">
        <v>9</v>
      </c>
      <c r="AA25" s="14"/>
      <c r="AB25" s="14"/>
      <c r="AC25" s="14"/>
      <c r="AD25" s="26"/>
      <c r="AE25" s="39">
        <v>4</v>
      </c>
      <c r="AF25" s="14">
        <v>0</v>
      </c>
      <c r="AG25" s="14">
        <v>4</v>
      </c>
      <c r="AH25" s="39">
        <v>1</v>
      </c>
      <c r="AI25" s="14">
        <v>14</v>
      </c>
      <c r="AJ25" s="36" t="e">
        <f>#REF!</f>
        <v>#REF!</v>
      </c>
      <c r="AK25" s="36" t="e">
        <f>#REF!</f>
        <v>#REF!</v>
      </c>
      <c r="AL25" s="14">
        <v>24</v>
      </c>
      <c r="AM25" s="14">
        <f t="shared" si="20"/>
        <v>15</v>
      </c>
      <c r="AN25" s="37">
        <v>1</v>
      </c>
      <c r="AO25" s="37">
        <v>1</v>
      </c>
      <c r="AP25" s="37">
        <v>4</v>
      </c>
      <c r="AQ25" s="37">
        <v>9</v>
      </c>
      <c r="AR25" s="14"/>
      <c r="AS25" s="14"/>
      <c r="AT25" s="14"/>
      <c r="AU25" s="14"/>
      <c r="AV25" s="14">
        <f t="shared" si="21"/>
        <v>9</v>
      </c>
      <c r="AW25" s="14">
        <v>4</v>
      </c>
      <c r="AX25" s="14">
        <v>5</v>
      </c>
      <c r="AY25" s="22">
        <f t="shared" ref="AY25:AY33" si="22">U25-H25</f>
        <v>-1</v>
      </c>
      <c r="AZ25" s="23">
        <f t="shared" ref="AZ25:AZ33" si="23">AL25-H25</f>
        <v>4</v>
      </c>
      <c r="BA25" s="23">
        <f t="shared" ref="BA25:BA33" si="24">AL25-U25</f>
        <v>5</v>
      </c>
      <c r="BB25" s="54"/>
      <c r="BC25" s="54"/>
      <c r="BD25" s="54"/>
      <c r="BE25" s="54"/>
    </row>
    <row r="26" spans="1:57" s="15" customFormat="1" ht="20.25" customHeight="1" outlineLevel="1" x14ac:dyDescent="0.25">
      <c r="A26" s="45">
        <v>5</v>
      </c>
      <c r="B26" s="53" t="s">
        <v>68</v>
      </c>
      <c r="C26" s="45">
        <v>1</v>
      </c>
      <c r="D26" s="45">
        <v>13</v>
      </c>
      <c r="E26" s="14">
        <v>22</v>
      </c>
      <c r="F26" s="14">
        <v>5</v>
      </c>
      <c r="G26" s="14">
        <v>17</v>
      </c>
      <c r="H26" s="26">
        <f t="shared" si="18"/>
        <v>34</v>
      </c>
      <c r="I26" s="26">
        <f t="shared" si="19"/>
        <v>22</v>
      </c>
      <c r="J26" s="14">
        <v>1</v>
      </c>
      <c r="K26" s="14">
        <v>2</v>
      </c>
      <c r="L26" s="14">
        <v>2</v>
      </c>
      <c r="M26" s="14">
        <v>17</v>
      </c>
      <c r="N26" s="14"/>
      <c r="O26" s="14"/>
      <c r="P26" s="14"/>
      <c r="Q26" s="26"/>
      <c r="R26" s="39">
        <v>12</v>
      </c>
      <c r="S26" s="14">
        <v>6</v>
      </c>
      <c r="T26" s="14">
        <v>6</v>
      </c>
      <c r="U26" s="14">
        <f t="shared" si="12"/>
        <v>34</v>
      </c>
      <c r="V26" s="26">
        <f t="shared" si="5"/>
        <v>22</v>
      </c>
      <c r="W26" s="14">
        <v>1</v>
      </c>
      <c r="X26" s="14">
        <v>2</v>
      </c>
      <c r="Y26" s="14">
        <v>2</v>
      </c>
      <c r="Z26" s="14">
        <v>17</v>
      </c>
      <c r="AA26" s="14"/>
      <c r="AB26" s="14"/>
      <c r="AC26" s="14"/>
      <c r="AD26" s="26"/>
      <c r="AE26" s="39">
        <v>12</v>
      </c>
      <c r="AF26" s="14">
        <v>6</v>
      </c>
      <c r="AG26" s="14">
        <v>6</v>
      </c>
      <c r="AH26" s="39"/>
      <c r="AI26" s="14">
        <v>23</v>
      </c>
      <c r="AJ26" s="36" t="e">
        <f>#REF!</f>
        <v>#REF!</v>
      </c>
      <c r="AK26" s="36" t="e">
        <f>#REF!</f>
        <v>#REF!</v>
      </c>
      <c r="AL26" s="14">
        <v>35</v>
      </c>
      <c r="AM26" s="14">
        <f t="shared" si="20"/>
        <v>22</v>
      </c>
      <c r="AN26" s="37">
        <v>1</v>
      </c>
      <c r="AO26" s="37">
        <v>2</v>
      </c>
      <c r="AP26" s="37">
        <v>2</v>
      </c>
      <c r="AQ26" s="37">
        <v>17</v>
      </c>
      <c r="AR26" s="14"/>
      <c r="AS26" s="14"/>
      <c r="AT26" s="14"/>
      <c r="AU26" s="14"/>
      <c r="AV26" s="14">
        <f t="shared" si="21"/>
        <v>13</v>
      </c>
      <c r="AW26" s="14">
        <v>7</v>
      </c>
      <c r="AX26" s="14">
        <v>6</v>
      </c>
      <c r="AY26" s="22">
        <f t="shared" si="22"/>
        <v>0</v>
      </c>
      <c r="AZ26" s="23">
        <f t="shared" si="23"/>
        <v>1</v>
      </c>
      <c r="BA26" s="23">
        <f t="shared" si="24"/>
        <v>1</v>
      </c>
      <c r="BB26" s="54"/>
      <c r="BC26" s="54"/>
      <c r="BD26" s="54"/>
      <c r="BE26" s="54"/>
    </row>
    <row r="27" spans="1:57" s="15" customFormat="1" ht="20.25" customHeight="1" outlineLevel="1" x14ac:dyDescent="0.25">
      <c r="A27" s="45">
        <v>6</v>
      </c>
      <c r="B27" s="53" t="s">
        <v>61</v>
      </c>
      <c r="C27" s="45">
        <v>1</v>
      </c>
      <c r="D27" s="45">
        <v>9</v>
      </c>
      <c r="E27" s="14">
        <v>19</v>
      </c>
      <c r="F27" s="14">
        <v>4</v>
      </c>
      <c r="G27" s="14">
        <v>15</v>
      </c>
      <c r="H27" s="26">
        <f t="shared" si="18"/>
        <v>30</v>
      </c>
      <c r="I27" s="26">
        <f t="shared" si="19"/>
        <v>12</v>
      </c>
      <c r="J27" s="14">
        <v>1</v>
      </c>
      <c r="K27" s="14">
        <v>2</v>
      </c>
      <c r="L27" s="14">
        <v>1</v>
      </c>
      <c r="M27" s="14">
        <v>8</v>
      </c>
      <c r="N27" s="14"/>
      <c r="O27" s="14"/>
      <c r="P27" s="14"/>
      <c r="Q27" s="26"/>
      <c r="R27" s="39">
        <v>18</v>
      </c>
      <c r="S27" s="14">
        <v>5</v>
      </c>
      <c r="T27" s="14">
        <v>13</v>
      </c>
      <c r="U27" s="14">
        <f t="shared" si="12"/>
        <v>28</v>
      </c>
      <c r="V27" s="26">
        <f t="shared" si="5"/>
        <v>12</v>
      </c>
      <c r="W27" s="14">
        <v>1</v>
      </c>
      <c r="X27" s="14">
        <v>2</v>
      </c>
      <c r="Y27" s="14">
        <v>1</v>
      </c>
      <c r="Z27" s="14">
        <v>8</v>
      </c>
      <c r="AA27" s="14"/>
      <c r="AB27" s="14"/>
      <c r="AC27" s="14"/>
      <c r="AD27" s="26"/>
      <c r="AE27" s="39">
        <v>16</v>
      </c>
      <c r="AF27" s="14">
        <v>5</v>
      </c>
      <c r="AG27" s="14">
        <v>11</v>
      </c>
      <c r="AH27" s="39">
        <v>2</v>
      </c>
      <c r="AI27" s="14">
        <v>18</v>
      </c>
      <c r="AJ27" s="36" t="e">
        <f>#REF!</f>
        <v>#REF!</v>
      </c>
      <c r="AK27" s="36" t="e">
        <f>#REF!</f>
        <v>#REF!</v>
      </c>
      <c r="AL27" s="14">
        <v>35</v>
      </c>
      <c r="AM27" s="14">
        <f t="shared" si="20"/>
        <v>12</v>
      </c>
      <c r="AN27" s="37">
        <v>1</v>
      </c>
      <c r="AO27" s="37">
        <v>2</v>
      </c>
      <c r="AP27" s="37">
        <v>1</v>
      </c>
      <c r="AQ27" s="37">
        <v>8</v>
      </c>
      <c r="AR27" s="14"/>
      <c r="AS27" s="14"/>
      <c r="AT27" s="14"/>
      <c r="AU27" s="14"/>
      <c r="AV27" s="14">
        <f t="shared" si="21"/>
        <v>23</v>
      </c>
      <c r="AW27" s="14">
        <v>7</v>
      </c>
      <c r="AX27" s="14">
        <v>16</v>
      </c>
      <c r="AY27" s="22">
        <f t="shared" si="22"/>
        <v>-2</v>
      </c>
      <c r="AZ27" s="23">
        <f t="shared" si="23"/>
        <v>5</v>
      </c>
      <c r="BA27" s="23">
        <f t="shared" si="24"/>
        <v>7</v>
      </c>
      <c r="BB27" s="54"/>
      <c r="BC27" s="54"/>
      <c r="BD27" s="54"/>
      <c r="BE27" s="54"/>
    </row>
    <row r="28" spans="1:57" s="15" customFormat="1" ht="20.25" customHeight="1" outlineLevel="1" x14ac:dyDescent="0.25">
      <c r="A28" s="45">
        <v>7</v>
      </c>
      <c r="B28" s="53" t="s">
        <v>62</v>
      </c>
      <c r="C28" s="45">
        <v>1</v>
      </c>
      <c r="D28" s="45">
        <v>8</v>
      </c>
      <c r="E28" s="14">
        <v>15</v>
      </c>
      <c r="F28" s="14">
        <v>4</v>
      </c>
      <c r="G28" s="14">
        <v>11</v>
      </c>
      <c r="H28" s="26">
        <f t="shared" si="18"/>
        <v>26</v>
      </c>
      <c r="I28" s="26">
        <f t="shared" si="19"/>
        <v>14</v>
      </c>
      <c r="J28" s="14">
        <v>1</v>
      </c>
      <c r="K28" s="14">
        <v>2</v>
      </c>
      <c r="L28" s="14">
        <v>2</v>
      </c>
      <c r="M28" s="14">
        <v>9</v>
      </c>
      <c r="N28" s="14"/>
      <c r="O28" s="14"/>
      <c r="P28" s="14"/>
      <c r="Q28" s="26"/>
      <c r="R28" s="39">
        <v>12</v>
      </c>
      <c r="S28" s="14">
        <v>4</v>
      </c>
      <c r="T28" s="14">
        <v>8</v>
      </c>
      <c r="U28" s="14">
        <f t="shared" si="12"/>
        <v>25</v>
      </c>
      <c r="V28" s="26">
        <f t="shared" si="5"/>
        <v>14</v>
      </c>
      <c r="W28" s="14">
        <v>1</v>
      </c>
      <c r="X28" s="14">
        <v>2</v>
      </c>
      <c r="Y28" s="14">
        <v>2</v>
      </c>
      <c r="Z28" s="14">
        <v>9</v>
      </c>
      <c r="AA28" s="14"/>
      <c r="AB28" s="14"/>
      <c r="AC28" s="14"/>
      <c r="AD28" s="26"/>
      <c r="AE28" s="39">
        <v>11</v>
      </c>
      <c r="AF28" s="14">
        <v>3</v>
      </c>
      <c r="AG28" s="14">
        <v>8</v>
      </c>
      <c r="AH28" s="39">
        <v>1</v>
      </c>
      <c r="AI28" s="14">
        <v>15</v>
      </c>
      <c r="AJ28" s="36" t="e">
        <f>#REF!</f>
        <v>#REF!</v>
      </c>
      <c r="AK28" s="36" t="e">
        <f>#REF!</f>
        <v>#REF!</v>
      </c>
      <c r="AL28" s="14">
        <v>25</v>
      </c>
      <c r="AM28" s="14">
        <f t="shared" si="20"/>
        <v>14</v>
      </c>
      <c r="AN28" s="37">
        <v>1</v>
      </c>
      <c r="AO28" s="37">
        <v>2</v>
      </c>
      <c r="AP28" s="37">
        <v>2</v>
      </c>
      <c r="AQ28" s="37">
        <v>9</v>
      </c>
      <c r="AR28" s="14"/>
      <c r="AS28" s="14"/>
      <c r="AT28" s="14"/>
      <c r="AU28" s="14"/>
      <c r="AV28" s="14">
        <f t="shared" si="21"/>
        <v>12</v>
      </c>
      <c r="AW28" s="14">
        <v>5</v>
      </c>
      <c r="AX28" s="14">
        <v>7</v>
      </c>
      <c r="AY28" s="22">
        <f t="shared" si="22"/>
        <v>-1</v>
      </c>
      <c r="AZ28" s="23">
        <f t="shared" si="23"/>
        <v>-1</v>
      </c>
      <c r="BA28" s="23">
        <f t="shared" si="24"/>
        <v>0</v>
      </c>
      <c r="BB28" s="54"/>
      <c r="BC28" s="54"/>
      <c r="BD28" s="54"/>
      <c r="BE28" s="54"/>
    </row>
    <row r="29" spans="1:57" s="15" customFormat="1" ht="20.25" customHeight="1" outlineLevel="1" x14ac:dyDescent="0.25">
      <c r="A29" s="45">
        <v>8</v>
      </c>
      <c r="B29" s="53" t="s">
        <v>63</v>
      </c>
      <c r="C29" s="45">
        <v>1</v>
      </c>
      <c r="D29" s="45">
        <v>12</v>
      </c>
      <c r="E29" s="14">
        <v>16</v>
      </c>
      <c r="F29" s="14">
        <v>2</v>
      </c>
      <c r="G29" s="14">
        <v>14</v>
      </c>
      <c r="H29" s="26">
        <f t="shared" si="18"/>
        <v>22</v>
      </c>
      <c r="I29" s="26">
        <f t="shared" si="19"/>
        <v>16</v>
      </c>
      <c r="J29" s="14">
        <v>1</v>
      </c>
      <c r="K29" s="14">
        <v>2</v>
      </c>
      <c r="L29" s="14">
        <v>2</v>
      </c>
      <c r="M29" s="14">
        <v>11</v>
      </c>
      <c r="N29" s="14"/>
      <c r="O29" s="14"/>
      <c r="P29" s="14"/>
      <c r="Q29" s="26"/>
      <c r="R29" s="39">
        <v>6</v>
      </c>
      <c r="S29" s="14">
        <v>1</v>
      </c>
      <c r="T29" s="14">
        <v>5</v>
      </c>
      <c r="U29" s="14">
        <f t="shared" si="12"/>
        <v>21</v>
      </c>
      <c r="V29" s="26">
        <f t="shared" si="5"/>
        <v>16</v>
      </c>
      <c r="W29" s="14">
        <v>1</v>
      </c>
      <c r="X29" s="14">
        <v>2</v>
      </c>
      <c r="Y29" s="14">
        <v>2</v>
      </c>
      <c r="Z29" s="14">
        <v>11</v>
      </c>
      <c r="AA29" s="14"/>
      <c r="AB29" s="14"/>
      <c r="AC29" s="14"/>
      <c r="AD29" s="26"/>
      <c r="AE29" s="39">
        <v>5</v>
      </c>
      <c r="AF29" s="14">
        <v>1</v>
      </c>
      <c r="AG29" s="14">
        <v>4</v>
      </c>
      <c r="AH29" s="39">
        <v>1</v>
      </c>
      <c r="AI29" s="14">
        <v>18</v>
      </c>
      <c r="AJ29" s="36" t="e">
        <f>#REF!</f>
        <v>#REF!</v>
      </c>
      <c r="AK29" s="36" t="e">
        <f>#REF!</f>
        <v>#REF!</v>
      </c>
      <c r="AL29" s="14">
        <v>26</v>
      </c>
      <c r="AM29" s="14">
        <f t="shared" si="20"/>
        <v>16</v>
      </c>
      <c r="AN29" s="37">
        <v>1</v>
      </c>
      <c r="AO29" s="37">
        <v>2</v>
      </c>
      <c r="AP29" s="37">
        <v>2</v>
      </c>
      <c r="AQ29" s="37">
        <v>11</v>
      </c>
      <c r="AR29" s="14"/>
      <c r="AS29" s="14"/>
      <c r="AT29" s="14"/>
      <c r="AU29" s="14"/>
      <c r="AV29" s="14">
        <f t="shared" si="21"/>
        <v>10</v>
      </c>
      <c r="AW29" s="14">
        <v>4</v>
      </c>
      <c r="AX29" s="14">
        <v>6</v>
      </c>
      <c r="AY29" s="22">
        <f t="shared" si="22"/>
        <v>-1</v>
      </c>
      <c r="AZ29" s="23">
        <f t="shared" si="23"/>
        <v>4</v>
      </c>
      <c r="BA29" s="23">
        <f t="shared" si="24"/>
        <v>5</v>
      </c>
      <c r="BB29" s="54"/>
      <c r="BC29" s="54"/>
      <c r="BD29" s="54"/>
      <c r="BE29" s="54"/>
    </row>
    <row r="30" spans="1:57" s="15" customFormat="1" ht="20.25" customHeight="1" outlineLevel="1" x14ac:dyDescent="0.25">
      <c r="A30" s="45">
        <v>9</v>
      </c>
      <c r="B30" s="53" t="s">
        <v>64</v>
      </c>
      <c r="C30" s="45">
        <v>1</v>
      </c>
      <c r="D30" s="45">
        <v>3</v>
      </c>
      <c r="E30" s="14">
        <v>7</v>
      </c>
      <c r="F30" s="14">
        <v>2</v>
      </c>
      <c r="G30" s="14">
        <v>5</v>
      </c>
      <c r="H30" s="26">
        <f t="shared" si="18"/>
        <v>12</v>
      </c>
      <c r="I30" s="26">
        <f t="shared" si="19"/>
        <v>8</v>
      </c>
      <c r="J30" s="14">
        <v>1</v>
      </c>
      <c r="K30" s="14">
        <v>1</v>
      </c>
      <c r="L30" s="14">
        <v>1</v>
      </c>
      <c r="M30" s="14">
        <v>5</v>
      </c>
      <c r="N30" s="14"/>
      <c r="O30" s="14"/>
      <c r="P30" s="14"/>
      <c r="Q30" s="26"/>
      <c r="R30" s="39">
        <v>4</v>
      </c>
      <c r="S30" s="14">
        <v>2</v>
      </c>
      <c r="T30" s="14">
        <v>2</v>
      </c>
      <c r="U30" s="14">
        <f t="shared" si="12"/>
        <v>12</v>
      </c>
      <c r="V30" s="26">
        <f t="shared" si="5"/>
        <v>8</v>
      </c>
      <c r="W30" s="14">
        <v>1</v>
      </c>
      <c r="X30" s="14">
        <v>1</v>
      </c>
      <c r="Y30" s="14">
        <v>1</v>
      </c>
      <c r="Z30" s="14">
        <v>5</v>
      </c>
      <c r="AA30" s="14"/>
      <c r="AB30" s="14"/>
      <c r="AC30" s="14"/>
      <c r="AD30" s="26"/>
      <c r="AE30" s="39">
        <v>4</v>
      </c>
      <c r="AF30" s="14">
        <v>2</v>
      </c>
      <c r="AG30" s="14">
        <v>2</v>
      </c>
      <c r="AH30" s="39">
        <v>0</v>
      </c>
      <c r="AI30" s="14">
        <v>8</v>
      </c>
      <c r="AJ30" s="36" t="e">
        <f>#REF!</f>
        <v>#REF!</v>
      </c>
      <c r="AK30" s="36" t="e">
        <f>#REF!</f>
        <v>#REF!</v>
      </c>
      <c r="AL30" s="14">
        <v>14</v>
      </c>
      <c r="AM30" s="14">
        <f t="shared" si="20"/>
        <v>8</v>
      </c>
      <c r="AN30" s="37">
        <v>1</v>
      </c>
      <c r="AO30" s="37">
        <v>1</v>
      </c>
      <c r="AP30" s="37">
        <v>1</v>
      </c>
      <c r="AQ30" s="37">
        <v>5</v>
      </c>
      <c r="AR30" s="14"/>
      <c r="AS30" s="14"/>
      <c r="AT30" s="14"/>
      <c r="AU30" s="14"/>
      <c r="AV30" s="14">
        <f t="shared" si="21"/>
        <v>6</v>
      </c>
      <c r="AW30" s="14">
        <v>4</v>
      </c>
      <c r="AX30" s="14">
        <v>2</v>
      </c>
      <c r="AY30" s="22">
        <f t="shared" si="22"/>
        <v>0</v>
      </c>
      <c r="AZ30" s="23">
        <f t="shared" si="23"/>
        <v>2</v>
      </c>
      <c r="BA30" s="23">
        <f t="shared" si="24"/>
        <v>2</v>
      </c>
      <c r="BB30" s="54"/>
      <c r="BC30" s="54"/>
      <c r="BD30" s="54"/>
      <c r="BE30" s="54"/>
    </row>
    <row r="31" spans="1:57" s="15" customFormat="1" ht="20.25" customHeight="1" outlineLevel="1" x14ac:dyDescent="0.25">
      <c r="A31" s="45">
        <v>10</v>
      </c>
      <c r="B31" s="53" t="s">
        <v>65</v>
      </c>
      <c r="C31" s="45">
        <v>1</v>
      </c>
      <c r="D31" s="45">
        <v>5</v>
      </c>
      <c r="E31" s="14">
        <v>10</v>
      </c>
      <c r="F31" s="14">
        <v>3</v>
      </c>
      <c r="G31" s="14">
        <v>7</v>
      </c>
      <c r="H31" s="26">
        <f t="shared" si="18"/>
        <v>14</v>
      </c>
      <c r="I31" s="26">
        <f t="shared" si="19"/>
        <v>5</v>
      </c>
      <c r="J31" s="14">
        <v>1</v>
      </c>
      <c r="K31" s="14">
        <v>1</v>
      </c>
      <c r="L31" s="14">
        <v>2</v>
      </c>
      <c r="M31" s="14">
        <v>1</v>
      </c>
      <c r="N31" s="14"/>
      <c r="O31" s="14"/>
      <c r="P31" s="14"/>
      <c r="Q31" s="26"/>
      <c r="R31" s="39">
        <v>9</v>
      </c>
      <c r="S31" s="14">
        <v>2</v>
      </c>
      <c r="T31" s="14">
        <v>7</v>
      </c>
      <c r="U31" s="14">
        <f t="shared" si="12"/>
        <v>14</v>
      </c>
      <c r="V31" s="26">
        <f t="shared" si="5"/>
        <v>5</v>
      </c>
      <c r="W31" s="14">
        <v>1</v>
      </c>
      <c r="X31" s="14">
        <v>1</v>
      </c>
      <c r="Y31" s="14">
        <v>2</v>
      </c>
      <c r="Z31" s="14">
        <v>1</v>
      </c>
      <c r="AA31" s="14"/>
      <c r="AB31" s="14"/>
      <c r="AC31" s="14"/>
      <c r="AD31" s="26"/>
      <c r="AE31" s="39">
        <v>9</v>
      </c>
      <c r="AF31" s="14">
        <v>2</v>
      </c>
      <c r="AG31" s="14">
        <v>7</v>
      </c>
      <c r="AH31" s="39"/>
      <c r="AI31" s="14">
        <v>10</v>
      </c>
      <c r="AJ31" s="36" t="e">
        <f>#REF!</f>
        <v>#REF!</v>
      </c>
      <c r="AK31" s="36" t="e">
        <f>#REF!</f>
        <v>#REF!</v>
      </c>
      <c r="AL31" s="14">
        <v>17</v>
      </c>
      <c r="AM31" s="14">
        <f t="shared" si="20"/>
        <v>5</v>
      </c>
      <c r="AN31" s="37">
        <v>1</v>
      </c>
      <c r="AO31" s="37">
        <v>1</v>
      </c>
      <c r="AP31" s="37">
        <v>3</v>
      </c>
      <c r="AQ31" s="37"/>
      <c r="AR31" s="14"/>
      <c r="AS31" s="14"/>
      <c r="AT31" s="14"/>
      <c r="AU31" s="14"/>
      <c r="AV31" s="14">
        <f t="shared" si="21"/>
        <v>12</v>
      </c>
      <c r="AW31" s="14">
        <v>3</v>
      </c>
      <c r="AX31" s="14">
        <v>9</v>
      </c>
      <c r="AY31" s="22">
        <f t="shared" si="22"/>
        <v>0</v>
      </c>
      <c r="AZ31" s="23">
        <f t="shared" si="23"/>
        <v>3</v>
      </c>
      <c r="BA31" s="23">
        <f t="shared" si="24"/>
        <v>3</v>
      </c>
      <c r="BB31" s="54"/>
      <c r="BC31" s="54"/>
      <c r="BD31" s="54"/>
      <c r="BE31" s="54"/>
    </row>
    <row r="32" spans="1:57" s="15" customFormat="1" ht="20.25" customHeight="1" outlineLevel="1" x14ac:dyDescent="0.25">
      <c r="A32" s="45">
        <v>11</v>
      </c>
      <c r="B32" s="53" t="s">
        <v>66</v>
      </c>
      <c r="C32" s="45">
        <v>1</v>
      </c>
      <c r="D32" s="45">
        <v>2</v>
      </c>
      <c r="E32" s="14">
        <v>6</v>
      </c>
      <c r="F32" s="14">
        <v>2</v>
      </c>
      <c r="G32" s="14">
        <v>4</v>
      </c>
      <c r="H32" s="26">
        <f t="shared" si="18"/>
        <v>12</v>
      </c>
      <c r="I32" s="26">
        <f t="shared" si="19"/>
        <v>11</v>
      </c>
      <c r="J32" s="14">
        <v>1</v>
      </c>
      <c r="K32" s="14">
        <v>1</v>
      </c>
      <c r="L32" s="14">
        <v>3</v>
      </c>
      <c r="M32" s="14">
        <v>6</v>
      </c>
      <c r="N32" s="14"/>
      <c r="O32" s="14"/>
      <c r="P32" s="14"/>
      <c r="Q32" s="26"/>
      <c r="R32" s="39">
        <v>1</v>
      </c>
      <c r="S32" s="14"/>
      <c r="T32" s="14">
        <v>1</v>
      </c>
      <c r="U32" s="14">
        <f t="shared" si="12"/>
        <v>12</v>
      </c>
      <c r="V32" s="26">
        <f t="shared" si="5"/>
        <v>11</v>
      </c>
      <c r="W32" s="14">
        <v>1</v>
      </c>
      <c r="X32" s="14">
        <v>1</v>
      </c>
      <c r="Y32" s="14">
        <v>3</v>
      </c>
      <c r="Z32" s="14">
        <v>6</v>
      </c>
      <c r="AA32" s="14"/>
      <c r="AB32" s="14"/>
      <c r="AC32" s="14"/>
      <c r="AD32" s="26"/>
      <c r="AE32" s="39">
        <v>1</v>
      </c>
      <c r="AF32" s="14"/>
      <c r="AG32" s="14">
        <v>1</v>
      </c>
      <c r="AH32" s="39"/>
      <c r="AI32" s="14">
        <v>6</v>
      </c>
      <c r="AJ32" s="36" t="e">
        <f>#REF!</f>
        <v>#REF!</v>
      </c>
      <c r="AK32" s="36" t="e">
        <f>#REF!</f>
        <v>#REF!</v>
      </c>
      <c r="AL32" s="14">
        <v>14</v>
      </c>
      <c r="AM32" s="14">
        <f t="shared" si="20"/>
        <v>11</v>
      </c>
      <c r="AN32" s="37">
        <v>1</v>
      </c>
      <c r="AO32" s="37">
        <v>1</v>
      </c>
      <c r="AP32" s="37">
        <v>3</v>
      </c>
      <c r="AQ32" s="37">
        <v>6</v>
      </c>
      <c r="AR32" s="14"/>
      <c r="AS32" s="14"/>
      <c r="AT32" s="14"/>
      <c r="AU32" s="14"/>
      <c r="AV32" s="14">
        <f t="shared" si="21"/>
        <v>3</v>
      </c>
      <c r="AW32" s="14"/>
      <c r="AX32" s="14">
        <v>3</v>
      </c>
      <c r="AY32" s="22">
        <f t="shared" si="22"/>
        <v>0</v>
      </c>
      <c r="AZ32" s="23">
        <f t="shared" si="23"/>
        <v>2</v>
      </c>
      <c r="BA32" s="23">
        <f t="shared" si="24"/>
        <v>2</v>
      </c>
      <c r="BB32" s="54"/>
      <c r="BC32" s="54"/>
      <c r="BD32" s="54"/>
      <c r="BE32" s="54"/>
    </row>
    <row r="33" spans="1:57" s="15" customFormat="1" ht="20.25" customHeight="1" outlineLevel="1" x14ac:dyDescent="0.25">
      <c r="A33" s="45">
        <v>12</v>
      </c>
      <c r="B33" s="53" t="s">
        <v>67</v>
      </c>
      <c r="C33" s="45">
        <v>1</v>
      </c>
      <c r="D33" s="45">
        <v>4</v>
      </c>
      <c r="E33" s="14">
        <v>8</v>
      </c>
      <c r="F33" s="14">
        <v>2</v>
      </c>
      <c r="G33" s="14">
        <v>6</v>
      </c>
      <c r="H33" s="26">
        <f t="shared" si="18"/>
        <v>11</v>
      </c>
      <c r="I33" s="26">
        <f t="shared" si="19"/>
        <v>9</v>
      </c>
      <c r="J33" s="14">
        <v>1</v>
      </c>
      <c r="K33" s="14">
        <v>1</v>
      </c>
      <c r="L33" s="14">
        <v>1</v>
      </c>
      <c r="M33" s="14">
        <v>6</v>
      </c>
      <c r="N33" s="14"/>
      <c r="O33" s="14"/>
      <c r="P33" s="14"/>
      <c r="Q33" s="26"/>
      <c r="R33" s="39">
        <v>2</v>
      </c>
      <c r="S33" s="14">
        <v>2</v>
      </c>
      <c r="T33" s="14">
        <v>0</v>
      </c>
      <c r="U33" s="14">
        <f t="shared" si="12"/>
        <v>11</v>
      </c>
      <c r="V33" s="26">
        <f t="shared" si="5"/>
        <v>9</v>
      </c>
      <c r="W33" s="14">
        <v>1</v>
      </c>
      <c r="X33" s="14">
        <v>1</v>
      </c>
      <c r="Y33" s="14">
        <v>1</v>
      </c>
      <c r="Z33" s="14">
        <v>6</v>
      </c>
      <c r="AA33" s="14"/>
      <c r="AB33" s="14"/>
      <c r="AC33" s="14"/>
      <c r="AD33" s="26"/>
      <c r="AE33" s="39">
        <v>2</v>
      </c>
      <c r="AF33" s="14">
        <v>2</v>
      </c>
      <c r="AG33" s="14">
        <v>0</v>
      </c>
      <c r="AH33" s="39">
        <v>0</v>
      </c>
      <c r="AI33" s="14">
        <v>8</v>
      </c>
      <c r="AJ33" s="36" t="e">
        <f>#REF!</f>
        <v>#REF!</v>
      </c>
      <c r="AK33" s="36" t="e">
        <f>#REF!</f>
        <v>#REF!</v>
      </c>
      <c r="AL33" s="14">
        <v>13</v>
      </c>
      <c r="AM33" s="14">
        <f t="shared" si="20"/>
        <v>9</v>
      </c>
      <c r="AN33" s="37">
        <v>1</v>
      </c>
      <c r="AO33" s="37">
        <v>1</v>
      </c>
      <c r="AP33" s="37">
        <v>1</v>
      </c>
      <c r="AQ33" s="37">
        <v>6</v>
      </c>
      <c r="AR33" s="14"/>
      <c r="AS33" s="14"/>
      <c r="AT33" s="14"/>
      <c r="AU33" s="14"/>
      <c r="AV33" s="14">
        <f t="shared" si="21"/>
        <v>4</v>
      </c>
      <c r="AW33" s="14">
        <v>2</v>
      </c>
      <c r="AX33" s="14">
        <v>2</v>
      </c>
      <c r="AY33" s="22">
        <f t="shared" si="22"/>
        <v>0</v>
      </c>
      <c r="AZ33" s="23">
        <f t="shared" si="23"/>
        <v>2</v>
      </c>
      <c r="BA33" s="23">
        <f t="shared" si="24"/>
        <v>2</v>
      </c>
      <c r="BB33" s="54"/>
      <c r="BC33" s="54"/>
      <c r="BD33" s="54"/>
      <c r="BE33" s="54"/>
    </row>
    <row r="34" spans="1:57" s="15" customFormat="1" ht="20.25" customHeight="1" x14ac:dyDescent="0.25">
      <c r="A34" s="47" t="s">
        <v>162</v>
      </c>
      <c r="B34" s="48" t="s">
        <v>69</v>
      </c>
      <c r="C34" s="47">
        <f>SUM(C35:C60)</f>
        <v>26</v>
      </c>
      <c r="D34" s="47">
        <f t="shared" ref="D34:BA34" si="25">SUM(D35:D60)</f>
        <v>112</v>
      </c>
      <c r="E34" s="47">
        <f t="shared" si="25"/>
        <v>361</v>
      </c>
      <c r="F34" s="47">
        <f t="shared" si="25"/>
        <v>81</v>
      </c>
      <c r="G34" s="47">
        <f t="shared" si="25"/>
        <v>280</v>
      </c>
      <c r="H34" s="25">
        <f t="shared" si="25"/>
        <v>703</v>
      </c>
      <c r="I34" s="25">
        <f t="shared" si="25"/>
        <v>418</v>
      </c>
      <c r="J34" s="47">
        <f t="shared" si="25"/>
        <v>26</v>
      </c>
      <c r="K34" s="47">
        <f t="shared" si="25"/>
        <v>52</v>
      </c>
      <c r="L34" s="47">
        <f t="shared" si="25"/>
        <v>93</v>
      </c>
      <c r="M34" s="47">
        <f t="shared" si="25"/>
        <v>242</v>
      </c>
      <c r="N34" s="47">
        <f t="shared" si="25"/>
        <v>1</v>
      </c>
      <c r="O34" s="47">
        <f t="shared" si="25"/>
        <v>4</v>
      </c>
      <c r="P34" s="47">
        <f t="shared" si="25"/>
        <v>0</v>
      </c>
      <c r="Q34" s="25">
        <f t="shared" si="25"/>
        <v>0</v>
      </c>
      <c r="R34" s="40">
        <f t="shared" si="25"/>
        <v>285</v>
      </c>
      <c r="S34" s="47">
        <f t="shared" si="25"/>
        <v>70</v>
      </c>
      <c r="T34" s="47">
        <f t="shared" si="25"/>
        <v>215</v>
      </c>
      <c r="U34" s="14">
        <f t="shared" si="12"/>
        <v>625</v>
      </c>
      <c r="V34" s="26">
        <f t="shared" si="5"/>
        <v>382</v>
      </c>
      <c r="W34" s="47">
        <f t="shared" si="25"/>
        <v>26</v>
      </c>
      <c r="X34" s="47">
        <f t="shared" si="25"/>
        <v>51</v>
      </c>
      <c r="Y34" s="47">
        <f t="shared" si="25"/>
        <v>88</v>
      </c>
      <c r="Z34" s="47">
        <f t="shared" si="25"/>
        <v>216</v>
      </c>
      <c r="AA34" s="47">
        <f t="shared" si="25"/>
        <v>1</v>
      </c>
      <c r="AB34" s="47">
        <f t="shared" si="25"/>
        <v>0</v>
      </c>
      <c r="AC34" s="47">
        <f t="shared" si="25"/>
        <v>0</v>
      </c>
      <c r="AD34" s="25">
        <f t="shared" si="25"/>
        <v>4</v>
      </c>
      <c r="AE34" s="40">
        <f t="shared" si="25"/>
        <v>243</v>
      </c>
      <c r="AF34" s="47">
        <f t="shared" si="25"/>
        <v>49</v>
      </c>
      <c r="AG34" s="47">
        <f t="shared" si="25"/>
        <v>194</v>
      </c>
      <c r="AH34" s="40">
        <f t="shared" si="25"/>
        <v>75</v>
      </c>
      <c r="AI34" s="47" t="e">
        <f t="shared" si="25"/>
        <v>#REF!</v>
      </c>
      <c r="AJ34" s="36" t="e">
        <f>#REF!</f>
        <v>#REF!</v>
      </c>
      <c r="AK34" s="36" t="e">
        <f>#REF!</f>
        <v>#REF!</v>
      </c>
      <c r="AL34" s="47">
        <f t="shared" si="25"/>
        <v>754</v>
      </c>
      <c r="AM34" s="47">
        <f t="shared" si="25"/>
        <v>418</v>
      </c>
      <c r="AN34" s="47">
        <f t="shared" si="25"/>
        <v>26</v>
      </c>
      <c r="AO34" s="47">
        <f t="shared" si="25"/>
        <v>52</v>
      </c>
      <c r="AP34" s="47">
        <f t="shared" si="25"/>
        <v>99</v>
      </c>
      <c r="AQ34" s="47">
        <f t="shared" si="25"/>
        <v>236</v>
      </c>
      <c r="AR34" s="47">
        <f t="shared" si="25"/>
        <v>1</v>
      </c>
      <c r="AS34" s="47">
        <f t="shared" si="25"/>
        <v>0</v>
      </c>
      <c r="AT34" s="47">
        <f t="shared" si="25"/>
        <v>0</v>
      </c>
      <c r="AU34" s="47">
        <f t="shared" si="25"/>
        <v>4</v>
      </c>
      <c r="AV34" s="47">
        <f t="shared" si="25"/>
        <v>336</v>
      </c>
      <c r="AW34" s="47">
        <f t="shared" si="25"/>
        <v>77</v>
      </c>
      <c r="AX34" s="47">
        <f t="shared" si="25"/>
        <v>259</v>
      </c>
      <c r="AY34" s="47">
        <f t="shared" si="25"/>
        <v>-78</v>
      </c>
      <c r="AZ34" s="47">
        <f t="shared" si="25"/>
        <v>51</v>
      </c>
      <c r="BA34" s="47">
        <f t="shared" si="25"/>
        <v>129</v>
      </c>
    </row>
    <row r="35" spans="1:57" s="15" customFormat="1" ht="20.25" customHeight="1" outlineLevel="1" x14ac:dyDescent="0.25">
      <c r="A35" s="45">
        <v>1</v>
      </c>
      <c r="B35" s="55" t="s">
        <v>70</v>
      </c>
      <c r="C35" s="45">
        <v>1</v>
      </c>
      <c r="D35" s="45">
        <v>2</v>
      </c>
      <c r="E35" s="14">
        <f>F35+G35</f>
        <v>15</v>
      </c>
      <c r="F35" s="14">
        <v>3</v>
      </c>
      <c r="G35" s="14">
        <v>12</v>
      </c>
      <c r="H35" s="26">
        <f>I35+R35</f>
        <v>33</v>
      </c>
      <c r="I35" s="26">
        <f>J35+K35+L35+M35+N35+O35+P35+Q35</f>
        <v>26</v>
      </c>
      <c r="J35" s="14">
        <v>1</v>
      </c>
      <c r="K35" s="14">
        <v>2</v>
      </c>
      <c r="L35" s="14">
        <v>8</v>
      </c>
      <c r="M35" s="14">
        <v>15</v>
      </c>
      <c r="N35" s="14">
        <v>0</v>
      </c>
      <c r="O35" s="14">
        <v>0</v>
      </c>
      <c r="P35" s="14">
        <v>0</v>
      </c>
      <c r="Q35" s="26"/>
      <c r="R35" s="39">
        <f>S35+T35</f>
        <v>7</v>
      </c>
      <c r="S35" s="14"/>
      <c r="T35" s="14">
        <v>7</v>
      </c>
      <c r="U35" s="14">
        <f t="shared" si="12"/>
        <v>34</v>
      </c>
      <c r="V35" s="26">
        <f t="shared" si="5"/>
        <v>26</v>
      </c>
      <c r="W35" s="14">
        <v>1</v>
      </c>
      <c r="X35" s="14">
        <v>2</v>
      </c>
      <c r="Y35" s="14">
        <v>8</v>
      </c>
      <c r="Z35" s="14">
        <v>15</v>
      </c>
      <c r="AA35" s="14"/>
      <c r="AB35" s="14"/>
      <c r="AC35" s="14"/>
      <c r="AD35" s="26"/>
      <c r="AE35" s="39">
        <f>AF35+AG35</f>
        <v>8</v>
      </c>
      <c r="AF35" s="14"/>
      <c r="AG35" s="14">
        <v>8</v>
      </c>
      <c r="AH35" s="39"/>
      <c r="AI35" s="14" t="e">
        <f>AJ35+AK35</f>
        <v>#REF!</v>
      </c>
      <c r="AJ35" s="36" t="e">
        <f>#REF!</f>
        <v>#REF!</v>
      </c>
      <c r="AK35" s="36" t="e">
        <f>#REF!</f>
        <v>#REF!</v>
      </c>
      <c r="AL35" s="14">
        <f t="shared" ref="AL35:AL58" si="26">AM35+AV35</f>
        <v>35</v>
      </c>
      <c r="AM35" s="14">
        <f t="shared" ref="AM35:AM60" si="27">AN35+AO35+AP35+AQ35+AR35+AS35+AT35+AU35</f>
        <v>26</v>
      </c>
      <c r="AN35" s="37">
        <v>1</v>
      </c>
      <c r="AO35" s="37">
        <v>2</v>
      </c>
      <c r="AP35" s="37">
        <v>8</v>
      </c>
      <c r="AQ35" s="37">
        <v>15</v>
      </c>
      <c r="AR35" s="14"/>
      <c r="AS35" s="14"/>
      <c r="AT35" s="14"/>
      <c r="AU35" s="14"/>
      <c r="AV35" s="14">
        <f>AW35+AX35</f>
        <v>9</v>
      </c>
      <c r="AW35" s="14"/>
      <c r="AX35" s="14">
        <v>9</v>
      </c>
      <c r="AY35" s="22">
        <f t="shared" ref="AY35:AY109" si="28">U35-H35</f>
        <v>1</v>
      </c>
      <c r="AZ35" s="23">
        <f t="shared" ref="AZ35:AZ109" si="29">AL35-H35</f>
        <v>2</v>
      </c>
      <c r="BA35" s="23">
        <f>AL35-U35</f>
        <v>1</v>
      </c>
      <c r="BB35" s="54"/>
      <c r="BC35" s="54"/>
      <c r="BD35" s="54"/>
      <c r="BE35" s="54"/>
    </row>
    <row r="36" spans="1:57" s="15" customFormat="1" ht="20.25" customHeight="1" outlineLevel="1" x14ac:dyDescent="0.25">
      <c r="A36" s="45">
        <v>2</v>
      </c>
      <c r="B36" s="55" t="s">
        <v>71</v>
      </c>
      <c r="C36" s="45">
        <v>1</v>
      </c>
      <c r="D36" s="45">
        <v>5</v>
      </c>
      <c r="E36" s="14">
        <v>24</v>
      </c>
      <c r="F36" s="14">
        <v>5</v>
      </c>
      <c r="G36" s="14">
        <v>19</v>
      </c>
      <c r="H36" s="26">
        <f t="shared" ref="H36:H109" si="30">I36+R36</f>
        <v>41</v>
      </c>
      <c r="I36" s="26">
        <f t="shared" ref="I36:I60" si="31">J36+K36+L36+M36+N36+O36+P36+Q36</f>
        <v>27</v>
      </c>
      <c r="J36" s="14">
        <v>1</v>
      </c>
      <c r="K36" s="14">
        <v>2</v>
      </c>
      <c r="L36" s="14">
        <v>6</v>
      </c>
      <c r="M36" s="14">
        <v>18</v>
      </c>
      <c r="N36" s="14"/>
      <c r="O36" s="14"/>
      <c r="P36" s="14"/>
      <c r="Q36" s="26"/>
      <c r="R36" s="39">
        <v>14</v>
      </c>
      <c r="S36" s="14">
        <v>2</v>
      </c>
      <c r="T36" s="14">
        <v>12</v>
      </c>
      <c r="U36" s="14">
        <f t="shared" si="12"/>
        <v>40</v>
      </c>
      <c r="V36" s="26">
        <f t="shared" si="5"/>
        <v>26</v>
      </c>
      <c r="W36" s="14">
        <v>1</v>
      </c>
      <c r="X36" s="14">
        <v>2</v>
      </c>
      <c r="Y36" s="14">
        <v>5</v>
      </c>
      <c r="Z36" s="14">
        <v>18</v>
      </c>
      <c r="AA36" s="14"/>
      <c r="AB36" s="14"/>
      <c r="AC36" s="14"/>
      <c r="AD36" s="26"/>
      <c r="AE36" s="39">
        <f t="shared" ref="AE36:AE60" si="32">AF36+AG36</f>
        <v>14</v>
      </c>
      <c r="AF36" s="14">
        <v>2</v>
      </c>
      <c r="AG36" s="14">
        <v>12</v>
      </c>
      <c r="AH36" s="39">
        <v>1</v>
      </c>
      <c r="AI36" s="14" t="e">
        <f t="shared" ref="AI36:AI60" si="33">AJ36+AK36</f>
        <v>#REF!</v>
      </c>
      <c r="AJ36" s="36" t="e">
        <f>#REF!</f>
        <v>#REF!</v>
      </c>
      <c r="AK36" s="36" t="e">
        <f>#REF!</f>
        <v>#REF!</v>
      </c>
      <c r="AL36" s="14">
        <f t="shared" si="26"/>
        <v>41</v>
      </c>
      <c r="AM36" s="14">
        <f t="shared" si="27"/>
        <v>27</v>
      </c>
      <c r="AN36" s="37">
        <v>1</v>
      </c>
      <c r="AO36" s="37">
        <v>2</v>
      </c>
      <c r="AP36" s="37">
        <v>7</v>
      </c>
      <c r="AQ36" s="37">
        <v>17</v>
      </c>
      <c r="AR36" s="14"/>
      <c r="AS36" s="14"/>
      <c r="AT36" s="14"/>
      <c r="AU36" s="14"/>
      <c r="AV36" s="14">
        <f t="shared" ref="AV36:AV60" si="34">AW36+AX36</f>
        <v>14</v>
      </c>
      <c r="AW36" s="14">
        <v>3</v>
      </c>
      <c r="AX36" s="14">
        <v>11</v>
      </c>
      <c r="AY36" s="22">
        <f t="shared" si="28"/>
        <v>-1</v>
      </c>
      <c r="AZ36" s="23">
        <f t="shared" si="29"/>
        <v>0</v>
      </c>
      <c r="BA36" s="23">
        <f t="shared" ref="BA36:BA109" si="35">AL36-U36</f>
        <v>1</v>
      </c>
      <c r="BB36" s="54"/>
      <c r="BC36" s="54"/>
      <c r="BD36" s="54"/>
      <c r="BE36" s="54"/>
    </row>
    <row r="37" spans="1:57" s="15" customFormat="1" ht="20.25" customHeight="1" outlineLevel="1" x14ac:dyDescent="0.25">
      <c r="A37" s="45">
        <v>3</v>
      </c>
      <c r="B37" s="53" t="s">
        <v>72</v>
      </c>
      <c r="C37" s="45">
        <v>1</v>
      </c>
      <c r="D37" s="45">
        <v>7</v>
      </c>
      <c r="E37" s="14">
        <v>22</v>
      </c>
      <c r="F37" s="14">
        <v>5</v>
      </c>
      <c r="G37" s="14">
        <v>17</v>
      </c>
      <c r="H37" s="26">
        <f t="shared" si="30"/>
        <v>43</v>
      </c>
      <c r="I37" s="26">
        <f t="shared" si="31"/>
        <v>24</v>
      </c>
      <c r="J37" s="14">
        <v>1</v>
      </c>
      <c r="K37" s="14">
        <v>2</v>
      </c>
      <c r="L37" s="14">
        <v>4</v>
      </c>
      <c r="M37" s="14">
        <v>17</v>
      </c>
      <c r="N37" s="14">
        <v>0</v>
      </c>
      <c r="O37" s="14">
        <v>0</v>
      </c>
      <c r="P37" s="14">
        <v>0</v>
      </c>
      <c r="Q37" s="26"/>
      <c r="R37" s="39">
        <f>S37+T37</f>
        <v>19</v>
      </c>
      <c r="S37" s="14">
        <v>6</v>
      </c>
      <c r="T37" s="14">
        <v>13</v>
      </c>
      <c r="U37" s="14">
        <f t="shared" si="12"/>
        <v>38</v>
      </c>
      <c r="V37" s="26">
        <f t="shared" si="5"/>
        <v>25</v>
      </c>
      <c r="W37" s="14">
        <v>1</v>
      </c>
      <c r="X37" s="14">
        <v>2</v>
      </c>
      <c r="Y37" s="14">
        <v>4</v>
      </c>
      <c r="Z37" s="14">
        <v>18</v>
      </c>
      <c r="AA37" s="14"/>
      <c r="AB37" s="14"/>
      <c r="AC37" s="14"/>
      <c r="AD37" s="26"/>
      <c r="AE37" s="39">
        <f t="shared" si="32"/>
        <v>13</v>
      </c>
      <c r="AF37" s="14">
        <v>2</v>
      </c>
      <c r="AG37" s="14">
        <v>11</v>
      </c>
      <c r="AH37" s="39">
        <v>5</v>
      </c>
      <c r="AI37" s="14" t="e">
        <f t="shared" si="33"/>
        <v>#REF!</v>
      </c>
      <c r="AJ37" s="36" t="e">
        <f>#REF!</f>
        <v>#REF!</v>
      </c>
      <c r="AK37" s="36" t="e">
        <f>#REF!</f>
        <v>#REF!</v>
      </c>
      <c r="AL37" s="14">
        <f t="shared" si="26"/>
        <v>46</v>
      </c>
      <c r="AM37" s="14">
        <f t="shared" si="27"/>
        <v>24</v>
      </c>
      <c r="AN37" s="37">
        <v>1</v>
      </c>
      <c r="AO37" s="37">
        <v>2</v>
      </c>
      <c r="AP37" s="37">
        <v>4</v>
      </c>
      <c r="AQ37" s="37">
        <v>17</v>
      </c>
      <c r="AR37" s="14"/>
      <c r="AS37" s="14">
        <v>0</v>
      </c>
      <c r="AT37" s="14"/>
      <c r="AU37" s="14"/>
      <c r="AV37" s="14">
        <f t="shared" si="34"/>
        <v>22</v>
      </c>
      <c r="AW37" s="14">
        <v>9</v>
      </c>
      <c r="AX37" s="14">
        <v>13</v>
      </c>
      <c r="AY37" s="22">
        <f t="shared" si="28"/>
        <v>-5</v>
      </c>
      <c r="AZ37" s="23">
        <f t="shared" si="29"/>
        <v>3</v>
      </c>
      <c r="BA37" s="23">
        <f t="shared" si="35"/>
        <v>8</v>
      </c>
      <c r="BB37" s="54"/>
      <c r="BC37" s="54"/>
      <c r="BD37" s="54"/>
      <c r="BE37" s="54"/>
    </row>
    <row r="38" spans="1:57" s="15" customFormat="1" ht="20.25" customHeight="1" outlineLevel="1" x14ac:dyDescent="0.25">
      <c r="A38" s="45">
        <v>4</v>
      </c>
      <c r="B38" s="55" t="s">
        <v>73</v>
      </c>
      <c r="C38" s="45">
        <v>1</v>
      </c>
      <c r="D38" s="45">
        <v>5</v>
      </c>
      <c r="E38" s="14">
        <v>17</v>
      </c>
      <c r="F38" s="14">
        <v>4</v>
      </c>
      <c r="G38" s="14">
        <v>13</v>
      </c>
      <c r="H38" s="26">
        <f t="shared" si="30"/>
        <v>30</v>
      </c>
      <c r="I38" s="26">
        <f t="shared" si="31"/>
        <v>17</v>
      </c>
      <c r="J38" s="14">
        <v>1</v>
      </c>
      <c r="K38" s="14">
        <v>2</v>
      </c>
      <c r="L38" s="14">
        <v>5</v>
      </c>
      <c r="M38" s="14">
        <v>9</v>
      </c>
      <c r="N38" s="14">
        <v>0</v>
      </c>
      <c r="O38" s="14">
        <v>0</v>
      </c>
      <c r="P38" s="14">
        <v>0</v>
      </c>
      <c r="Q38" s="26"/>
      <c r="R38" s="39">
        <v>13</v>
      </c>
      <c r="S38" s="14">
        <v>3</v>
      </c>
      <c r="T38" s="14">
        <v>10</v>
      </c>
      <c r="U38" s="14">
        <f t="shared" si="12"/>
        <v>30</v>
      </c>
      <c r="V38" s="26">
        <f t="shared" si="5"/>
        <v>17</v>
      </c>
      <c r="W38" s="14">
        <v>1</v>
      </c>
      <c r="X38" s="14">
        <v>2</v>
      </c>
      <c r="Y38" s="14">
        <v>5</v>
      </c>
      <c r="Z38" s="14">
        <v>9</v>
      </c>
      <c r="AA38" s="14">
        <v>0</v>
      </c>
      <c r="AB38" s="14">
        <v>0</v>
      </c>
      <c r="AC38" s="14">
        <v>0</v>
      </c>
      <c r="AD38" s="26">
        <v>0</v>
      </c>
      <c r="AE38" s="39">
        <f t="shared" si="32"/>
        <v>13</v>
      </c>
      <c r="AF38" s="14">
        <v>3</v>
      </c>
      <c r="AG38" s="14">
        <v>10</v>
      </c>
      <c r="AH38" s="39">
        <v>0</v>
      </c>
      <c r="AI38" s="14" t="e">
        <f t="shared" si="33"/>
        <v>#REF!</v>
      </c>
      <c r="AJ38" s="36" t="e">
        <f>#REF!</f>
        <v>#REF!</v>
      </c>
      <c r="AK38" s="36" t="e">
        <f>#REF!</f>
        <v>#REF!</v>
      </c>
      <c r="AL38" s="14">
        <f t="shared" si="26"/>
        <v>30</v>
      </c>
      <c r="AM38" s="14">
        <f t="shared" si="27"/>
        <v>17</v>
      </c>
      <c r="AN38" s="37">
        <v>1</v>
      </c>
      <c r="AO38" s="37">
        <v>2</v>
      </c>
      <c r="AP38" s="37">
        <v>5</v>
      </c>
      <c r="AQ38" s="37">
        <v>9</v>
      </c>
      <c r="AR38" s="14">
        <v>0</v>
      </c>
      <c r="AS38" s="14">
        <v>0</v>
      </c>
      <c r="AT38" s="14"/>
      <c r="AU38" s="14">
        <v>0</v>
      </c>
      <c r="AV38" s="14">
        <f t="shared" si="34"/>
        <v>13</v>
      </c>
      <c r="AW38" s="14">
        <v>3</v>
      </c>
      <c r="AX38" s="14">
        <v>10</v>
      </c>
      <c r="AY38" s="22">
        <f t="shared" si="28"/>
        <v>0</v>
      </c>
      <c r="AZ38" s="23">
        <f t="shared" si="29"/>
        <v>0</v>
      </c>
      <c r="BA38" s="23">
        <f t="shared" si="35"/>
        <v>0</v>
      </c>
      <c r="BB38" s="54"/>
      <c r="BC38" s="54"/>
      <c r="BD38" s="54"/>
      <c r="BE38" s="54"/>
    </row>
    <row r="39" spans="1:57" s="15" customFormat="1" ht="20.25" customHeight="1" outlineLevel="1" x14ac:dyDescent="0.25">
      <c r="A39" s="45">
        <v>5</v>
      </c>
      <c r="B39" s="55" t="s">
        <v>74</v>
      </c>
      <c r="C39" s="45">
        <v>1</v>
      </c>
      <c r="D39" s="45">
        <v>4</v>
      </c>
      <c r="E39" s="14">
        <f>F39+G39</f>
        <v>12</v>
      </c>
      <c r="F39" s="14">
        <v>3</v>
      </c>
      <c r="G39" s="14">
        <v>9</v>
      </c>
      <c r="H39" s="26">
        <f t="shared" si="30"/>
        <v>25</v>
      </c>
      <c r="I39" s="26">
        <f t="shared" si="31"/>
        <v>19</v>
      </c>
      <c r="J39" s="14">
        <v>1</v>
      </c>
      <c r="K39" s="14">
        <v>2</v>
      </c>
      <c r="L39" s="14">
        <v>4</v>
      </c>
      <c r="M39" s="14">
        <v>11</v>
      </c>
      <c r="N39" s="14"/>
      <c r="O39" s="14">
        <v>1</v>
      </c>
      <c r="P39" s="14"/>
      <c r="Q39" s="26"/>
      <c r="R39" s="39">
        <f>S39+T39</f>
        <v>6</v>
      </c>
      <c r="S39" s="14">
        <v>1</v>
      </c>
      <c r="T39" s="14">
        <v>5</v>
      </c>
      <c r="U39" s="14">
        <f t="shared" si="12"/>
        <v>17</v>
      </c>
      <c r="V39" s="26">
        <f t="shared" si="5"/>
        <v>12</v>
      </c>
      <c r="W39" s="14">
        <v>1</v>
      </c>
      <c r="X39" s="14">
        <v>2</v>
      </c>
      <c r="Y39" s="14">
        <v>1</v>
      </c>
      <c r="Z39" s="14">
        <v>8</v>
      </c>
      <c r="AA39" s="14"/>
      <c r="AB39" s="14"/>
      <c r="AC39" s="14"/>
      <c r="AD39" s="26">
        <v>1</v>
      </c>
      <c r="AE39" s="39">
        <f t="shared" si="32"/>
        <v>5</v>
      </c>
      <c r="AF39" s="14">
        <v>1</v>
      </c>
      <c r="AG39" s="14">
        <v>4</v>
      </c>
      <c r="AH39" s="72">
        <v>7</v>
      </c>
      <c r="AI39" s="14" t="e">
        <f t="shared" si="33"/>
        <v>#REF!</v>
      </c>
      <c r="AJ39" s="36" t="e">
        <f>#REF!</f>
        <v>#REF!</v>
      </c>
      <c r="AK39" s="36" t="e">
        <f>#REF!</f>
        <v>#REF!</v>
      </c>
      <c r="AL39" s="14">
        <f t="shared" si="26"/>
        <v>27</v>
      </c>
      <c r="AM39" s="14">
        <f t="shared" si="27"/>
        <v>19</v>
      </c>
      <c r="AN39" s="37">
        <v>1</v>
      </c>
      <c r="AO39" s="37">
        <v>2</v>
      </c>
      <c r="AP39" s="37">
        <v>4</v>
      </c>
      <c r="AQ39" s="37">
        <v>11</v>
      </c>
      <c r="AR39" s="14"/>
      <c r="AS39" s="14"/>
      <c r="AT39" s="14"/>
      <c r="AU39" s="14">
        <v>1</v>
      </c>
      <c r="AV39" s="14">
        <f t="shared" si="34"/>
        <v>8</v>
      </c>
      <c r="AW39" s="14">
        <v>2</v>
      </c>
      <c r="AX39" s="14">
        <v>6</v>
      </c>
      <c r="AY39" s="22">
        <f t="shared" si="28"/>
        <v>-8</v>
      </c>
      <c r="AZ39" s="23">
        <f t="shared" si="29"/>
        <v>2</v>
      </c>
      <c r="BA39" s="23">
        <f t="shared" si="35"/>
        <v>10</v>
      </c>
      <c r="BB39" s="54"/>
      <c r="BC39" s="54"/>
      <c r="BD39" s="54"/>
      <c r="BE39" s="54"/>
    </row>
    <row r="40" spans="1:57" s="15" customFormat="1" ht="20.25" customHeight="1" outlineLevel="1" x14ac:dyDescent="0.25">
      <c r="A40" s="45">
        <v>6</v>
      </c>
      <c r="B40" s="55" t="s">
        <v>75</v>
      </c>
      <c r="C40" s="45">
        <v>1</v>
      </c>
      <c r="D40" s="45">
        <v>2</v>
      </c>
      <c r="E40" s="14">
        <v>6</v>
      </c>
      <c r="F40" s="14">
        <v>1</v>
      </c>
      <c r="G40" s="14">
        <v>5</v>
      </c>
      <c r="H40" s="26">
        <f t="shared" si="30"/>
        <v>13</v>
      </c>
      <c r="I40" s="26">
        <v>7</v>
      </c>
      <c r="J40" s="14">
        <v>1</v>
      </c>
      <c r="K40" s="14">
        <v>2</v>
      </c>
      <c r="L40" s="14">
        <v>2</v>
      </c>
      <c r="M40" s="14">
        <v>2</v>
      </c>
      <c r="N40" s="14">
        <v>0</v>
      </c>
      <c r="O40" s="14">
        <v>0</v>
      </c>
      <c r="P40" s="14">
        <v>0</v>
      </c>
      <c r="Q40" s="26"/>
      <c r="R40" s="39">
        <v>6</v>
      </c>
      <c r="S40" s="14">
        <v>1</v>
      </c>
      <c r="T40" s="14">
        <v>5</v>
      </c>
      <c r="U40" s="14">
        <f t="shared" si="12"/>
        <v>13</v>
      </c>
      <c r="V40" s="26">
        <f t="shared" si="5"/>
        <v>7</v>
      </c>
      <c r="W40" s="14">
        <v>1</v>
      </c>
      <c r="X40" s="14">
        <v>2</v>
      </c>
      <c r="Y40" s="14">
        <v>2</v>
      </c>
      <c r="Z40" s="14">
        <v>2</v>
      </c>
      <c r="AA40" s="14"/>
      <c r="AB40" s="14"/>
      <c r="AC40" s="14"/>
      <c r="AD40" s="26"/>
      <c r="AE40" s="39">
        <f t="shared" si="32"/>
        <v>6</v>
      </c>
      <c r="AF40" s="14">
        <v>1</v>
      </c>
      <c r="AG40" s="14">
        <v>5</v>
      </c>
      <c r="AH40" s="39"/>
      <c r="AI40" s="14" t="e">
        <f t="shared" si="33"/>
        <v>#REF!</v>
      </c>
      <c r="AJ40" s="36" t="e">
        <f>#REF!</f>
        <v>#REF!</v>
      </c>
      <c r="AK40" s="36" t="e">
        <f>#REF!</f>
        <v>#REF!</v>
      </c>
      <c r="AL40" s="14">
        <f t="shared" si="26"/>
        <v>14</v>
      </c>
      <c r="AM40" s="14">
        <f t="shared" si="27"/>
        <v>7</v>
      </c>
      <c r="AN40" s="37">
        <v>1</v>
      </c>
      <c r="AO40" s="37">
        <v>2</v>
      </c>
      <c r="AP40" s="37">
        <v>2</v>
      </c>
      <c r="AQ40" s="37">
        <v>2</v>
      </c>
      <c r="AR40" s="14"/>
      <c r="AS40" s="14"/>
      <c r="AT40" s="14"/>
      <c r="AU40" s="14"/>
      <c r="AV40" s="14">
        <f t="shared" si="34"/>
        <v>7</v>
      </c>
      <c r="AW40" s="14">
        <v>2</v>
      </c>
      <c r="AX40" s="14">
        <v>5</v>
      </c>
      <c r="AY40" s="22">
        <f t="shared" si="28"/>
        <v>0</v>
      </c>
      <c r="AZ40" s="23">
        <f t="shared" si="29"/>
        <v>1</v>
      </c>
      <c r="BA40" s="23">
        <f t="shared" si="35"/>
        <v>1</v>
      </c>
      <c r="BB40" s="54"/>
      <c r="BC40" s="54"/>
      <c r="BD40" s="54"/>
      <c r="BE40" s="54"/>
    </row>
    <row r="41" spans="1:57" s="15" customFormat="1" ht="20.25" customHeight="1" outlineLevel="1" x14ac:dyDescent="0.25">
      <c r="A41" s="45">
        <v>7</v>
      </c>
      <c r="B41" s="55" t="s">
        <v>76</v>
      </c>
      <c r="C41" s="45">
        <v>1</v>
      </c>
      <c r="D41" s="45">
        <v>4</v>
      </c>
      <c r="E41" s="14">
        <f>F41+G41</f>
        <v>8</v>
      </c>
      <c r="F41" s="14">
        <v>2</v>
      </c>
      <c r="G41" s="14">
        <v>6</v>
      </c>
      <c r="H41" s="26">
        <f t="shared" si="30"/>
        <v>18</v>
      </c>
      <c r="I41" s="26">
        <f t="shared" si="31"/>
        <v>7</v>
      </c>
      <c r="J41" s="14">
        <v>1</v>
      </c>
      <c r="K41" s="14">
        <v>2</v>
      </c>
      <c r="L41" s="14">
        <v>1</v>
      </c>
      <c r="M41" s="14">
        <v>3</v>
      </c>
      <c r="N41" s="14"/>
      <c r="O41" s="14"/>
      <c r="P41" s="14"/>
      <c r="Q41" s="26"/>
      <c r="R41" s="39">
        <f>S41+T41</f>
        <v>11</v>
      </c>
      <c r="S41" s="14">
        <v>3</v>
      </c>
      <c r="T41" s="14">
        <v>8</v>
      </c>
      <c r="U41" s="14">
        <f t="shared" si="12"/>
        <v>16</v>
      </c>
      <c r="V41" s="26">
        <f t="shared" si="5"/>
        <v>6</v>
      </c>
      <c r="W41" s="14">
        <v>1</v>
      </c>
      <c r="X41" s="14">
        <v>2</v>
      </c>
      <c r="Y41" s="14">
        <v>1</v>
      </c>
      <c r="Z41" s="14">
        <v>2</v>
      </c>
      <c r="AA41" s="14"/>
      <c r="AB41" s="14"/>
      <c r="AC41" s="14"/>
      <c r="AD41" s="26"/>
      <c r="AE41" s="39">
        <f t="shared" si="32"/>
        <v>10</v>
      </c>
      <c r="AF41" s="14">
        <v>3</v>
      </c>
      <c r="AG41" s="14">
        <v>7</v>
      </c>
      <c r="AH41" s="39">
        <v>2</v>
      </c>
      <c r="AI41" s="14" t="e">
        <f t="shared" si="33"/>
        <v>#REF!</v>
      </c>
      <c r="AJ41" s="36" t="e">
        <f>#REF!</f>
        <v>#REF!</v>
      </c>
      <c r="AK41" s="36" t="e">
        <f>#REF!</f>
        <v>#REF!</v>
      </c>
      <c r="AL41" s="14">
        <f t="shared" si="26"/>
        <v>18</v>
      </c>
      <c r="AM41" s="14">
        <f t="shared" si="27"/>
        <v>7</v>
      </c>
      <c r="AN41" s="37">
        <v>1</v>
      </c>
      <c r="AO41" s="37">
        <v>2</v>
      </c>
      <c r="AP41" s="37">
        <v>1</v>
      </c>
      <c r="AQ41" s="37">
        <v>3</v>
      </c>
      <c r="AR41" s="14"/>
      <c r="AS41" s="14"/>
      <c r="AT41" s="14"/>
      <c r="AU41" s="14"/>
      <c r="AV41" s="14">
        <f t="shared" si="34"/>
        <v>11</v>
      </c>
      <c r="AW41" s="14">
        <v>3</v>
      </c>
      <c r="AX41" s="14">
        <v>8</v>
      </c>
      <c r="AY41" s="22">
        <f t="shared" si="28"/>
        <v>-2</v>
      </c>
      <c r="AZ41" s="23">
        <f t="shared" si="29"/>
        <v>0</v>
      </c>
      <c r="BA41" s="23">
        <f t="shared" si="35"/>
        <v>2</v>
      </c>
      <c r="BB41" s="54"/>
      <c r="BC41" s="54"/>
      <c r="BD41" s="54"/>
      <c r="BE41" s="54"/>
    </row>
    <row r="42" spans="1:57" s="15" customFormat="1" ht="20.25" customHeight="1" outlineLevel="1" x14ac:dyDescent="0.25">
      <c r="A42" s="45">
        <v>8</v>
      </c>
      <c r="B42" s="55" t="s">
        <v>77</v>
      </c>
      <c r="C42" s="45">
        <v>1</v>
      </c>
      <c r="D42" s="45">
        <v>3</v>
      </c>
      <c r="E42" s="14">
        <v>12</v>
      </c>
      <c r="F42" s="14">
        <v>3</v>
      </c>
      <c r="G42" s="14">
        <v>9</v>
      </c>
      <c r="H42" s="26">
        <f t="shared" si="30"/>
        <v>26</v>
      </c>
      <c r="I42" s="26">
        <f t="shared" si="31"/>
        <v>19</v>
      </c>
      <c r="J42" s="14">
        <v>1</v>
      </c>
      <c r="K42" s="14">
        <v>2</v>
      </c>
      <c r="L42" s="14">
        <v>1</v>
      </c>
      <c r="M42" s="14">
        <v>15</v>
      </c>
      <c r="N42" s="14">
        <v>0</v>
      </c>
      <c r="O42" s="14">
        <v>0</v>
      </c>
      <c r="P42" s="14">
        <v>0</v>
      </c>
      <c r="Q42" s="26"/>
      <c r="R42" s="39">
        <v>7</v>
      </c>
      <c r="S42" s="14">
        <v>3</v>
      </c>
      <c r="T42" s="14">
        <v>4</v>
      </c>
      <c r="U42" s="14">
        <f t="shared" si="12"/>
        <v>17</v>
      </c>
      <c r="V42" s="26">
        <f t="shared" si="5"/>
        <v>10</v>
      </c>
      <c r="W42" s="14">
        <v>1</v>
      </c>
      <c r="X42" s="14">
        <v>2</v>
      </c>
      <c r="Y42" s="14">
        <v>1</v>
      </c>
      <c r="Z42" s="14">
        <v>6</v>
      </c>
      <c r="AA42" s="14"/>
      <c r="AB42" s="14"/>
      <c r="AC42" s="14"/>
      <c r="AD42" s="26"/>
      <c r="AE42" s="39">
        <f t="shared" si="32"/>
        <v>7</v>
      </c>
      <c r="AF42" s="14">
        <v>3</v>
      </c>
      <c r="AG42" s="14">
        <v>4</v>
      </c>
      <c r="AH42" s="39">
        <v>9</v>
      </c>
      <c r="AI42" s="14" t="e">
        <f t="shared" si="33"/>
        <v>#REF!</v>
      </c>
      <c r="AJ42" s="36" t="e">
        <f>#REF!</f>
        <v>#REF!</v>
      </c>
      <c r="AK42" s="36" t="e">
        <f>#REF!</f>
        <v>#REF!</v>
      </c>
      <c r="AL42" s="14">
        <f t="shared" si="26"/>
        <v>27</v>
      </c>
      <c r="AM42" s="14">
        <f t="shared" si="27"/>
        <v>19</v>
      </c>
      <c r="AN42" s="37">
        <v>1</v>
      </c>
      <c r="AO42" s="37">
        <v>2</v>
      </c>
      <c r="AP42" s="37">
        <v>4</v>
      </c>
      <c r="AQ42" s="37">
        <v>12</v>
      </c>
      <c r="AR42" s="14">
        <v>0</v>
      </c>
      <c r="AS42" s="14">
        <v>0</v>
      </c>
      <c r="AT42" s="14"/>
      <c r="AU42" s="14"/>
      <c r="AV42" s="14">
        <f t="shared" si="34"/>
        <v>8</v>
      </c>
      <c r="AW42" s="14">
        <v>3</v>
      </c>
      <c r="AX42" s="14">
        <v>5</v>
      </c>
      <c r="AY42" s="22">
        <f t="shared" si="28"/>
        <v>-9</v>
      </c>
      <c r="AZ42" s="23">
        <f t="shared" si="29"/>
        <v>1</v>
      </c>
      <c r="BA42" s="23">
        <f t="shared" si="35"/>
        <v>10</v>
      </c>
      <c r="BB42" s="54"/>
      <c r="BC42" s="54"/>
      <c r="BD42" s="54"/>
      <c r="BE42" s="54"/>
    </row>
    <row r="43" spans="1:57" s="15" customFormat="1" ht="20.25" customHeight="1" outlineLevel="1" x14ac:dyDescent="0.25">
      <c r="A43" s="45">
        <v>9</v>
      </c>
      <c r="B43" s="55" t="s">
        <v>78</v>
      </c>
      <c r="C43" s="45">
        <v>1</v>
      </c>
      <c r="D43" s="45">
        <v>10</v>
      </c>
      <c r="E43" s="14">
        <v>17</v>
      </c>
      <c r="F43" s="14">
        <v>4</v>
      </c>
      <c r="G43" s="14">
        <v>13</v>
      </c>
      <c r="H43" s="26">
        <f t="shared" si="30"/>
        <v>31</v>
      </c>
      <c r="I43" s="26">
        <f t="shared" si="31"/>
        <v>22</v>
      </c>
      <c r="J43" s="14">
        <v>1</v>
      </c>
      <c r="K43" s="14">
        <v>2</v>
      </c>
      <c r="L43" s="14">
        <v>4</v>
      </c>
      <c r="M43" s="14">
        <v>15</v>
      </c>
      <c r="N43" s="24"/>
      <c r="O43" s="24"/>
      <c r="P43" s="24"/>
      <c r="Q43" s="67"/>
      <c r="R43" s="39">
        <v>9</v>
      </c>
      <c r="S43" s="14">
        <v>4</v>
      </c>
      <c r="T43" s="14">
        <v>5</v>
      </c>
      <c r="U43" s="14">
        <f t="shared" si="12"/>
        <v>27</v>
      </c>
      <c r="V43" s="26">
        <f t="shared" si="5"/>
        <v>20</v>
      </c>
      <c r="W43" s="14">
        <v>1</v>
      </c>
      <c r="X43" s="14">
        <v>2</v>
      </c>
      <c r="Y43" s="14">
        <v>5</v>
      </c>
      <c r="Z43" s="14">
        <v>12</v>
      </c>
      <c r="AA43" s="24"/>
      <c r="AB43" s="24"/>
      <c r="AC43" s="24"/>
      <c r="AD43" s="67"/>
      <c r="AE43" s="39">
        <f t="shared" si="32"/>
        <v>7</v>
      </c>
      <c r="AF43" s="14">
        <v>2</v>
      </c>
      <c r="AG43" s="14">
        <v>5</v>
      </c>
      <c r="AH43" s="73">
        <v>4</v>
      </c>
      <c r="AI43" s="14" t="e">
        <f t="shared" si="33"/>
        <v>#REF!</v>
      </c>
      <c r="AJ43" s="36" t="e">
        <f>#REF!</f>
        <v>#REF!</v>
      </c>
      <c r="AK43" s="36" t="e">
        <f>#REF!</f>
        <v>#REF!</v>
      </c>
      <c r="AL43" s="14">
        <f t="shared" si="26"/>
        <v>37</v>
      </c>
      <c r="AM43" s="14">
        <f t="shared" si="27"/>
        <v>22</v>
      </c>
      <c r="AN43" s="37">
        <v>1</v>
      </c>
      <c r="AO43" s="37">
        <v>2</v>
      </c>
      <c r="AP43" s="37">
        <v>4</v>
      </c>
      <c r="AQ43" s="37">
        <v>15</v>
      </c>
      <c r="AR43" s="24"/>
      <c r="AS43" s="24"/>
      <c r="AT43" s="24"/>
      <c r="AU43" s="24" t="s">
        <v>96</v>
      </c>
      <c r="AV43" s="14">
        <f t="shared" si="34"/>
        <v>15</v>
      </c>
      <c r="AW43" s="14">
        <v>4</v>
      </c>
      <c r="AX43" s="14">
        <v>11</v>
      </c>
      <c r="AY43" s="22">
        <f t="shared" si="28"/>
        <v>-4</v>
      </c>
      <c r="AZ43" s="23">
        <f t="shared" si="29"/>
        <v>6</v>
      </c>
      <c r="BA43" s="23">
        <f t="shared" si="35"/>
        <v>10</v>
      </c>
      <c r="BB43" s="54"/>
      <c r="BC43" s="54"/>
      <c r="BD43" s="54"/>
      <c r="BE43" s="54"/>
    </row>
    <row r="44" spans="1:57" s="15" customFormat="1" ht="20.25" customHeight="1" outlineLevel="1" x14ac:dyDescent="0.25">
      <c r="A44" s="45">
        <v>10</v>
      </c>
      <c r="B44" s="55" t="s">
        <v>79</v>
      </c>
      <c r="C44" s="45">
        <v>1</v>
      </c>
      <c r="D44" s="45">
        <v>5</v>
      </c>
      <c r="E44" s="14">
        <f>F44+G44</f>
        <v>14</v>
      </c>
      <c r="F44" s="14">
        <v>3</v>
      </c>
      <c r="G44" s="14">
        <v>11</v>
      </c>
      <c r="H44" s="26">
        <f t="shared" si="30"/>
        <v>28</v>
      </c>
      <c r="I44" s="26">
        <f t="shared" si="31"/>
        <v>14</v>
      </c>
      <c r="J44" s="14">
        <v>1</v>
      </c>
      <c r="K44" s="14">
        <v>2</v>
      </c>
      <c r="L44" s="14">
        <v>4</v>
      </c>
      <c r="M44" s="14">
        <v>7</v>
      </c>
      <c r="N44" s="14">
        <v>0</v>
      </c>
      <c r="O44" s="14">
        <v>0</v>
      </c>
      <c r="P44" s="14">
        <v>0</v>
      </c>
      <c r="Q44" s="26"/>
      <c r="R44" s="39">
        <f>S44+T44</f>
        <v>14</v>
      </c>
      <c r="S44" s="14">
        <v>7</v>
      </c>
      <c r="T44" s="14">
        <v>7</v>
      </c>
      <c r="U44" s="14">
        <f t="shared" si="12"/>
        <v>21</v>
      </c>
      <c r="V44" s="26">
        <f t="shared" si="5"/>
        <v>13</v>
      </c>
      <c r="W44" s="14">
        <v>1</v>
      </c>
      <c r="X44" s="14">
        <v>2</v>
      </c>
      <c r="Y44" s="14">
        <v>3</v>
      </c>
      <c r="Z44" s="14">
        <v>7</v>
      </c>
      <c r="AA44" s="14">
        <v>0</v>
      </c>
      <c r="AB44" s="14">
        <v>0</v>
      </c>
      <c r="AC44" s="14">
        <v>0</v>
      </c>
      <c r="AD44" s="26">
        <v>0</v>
      </c>
      <c r="AE44" s="39">
        <f t="shared" si="32"/>
        <v>8</v>
      </c>
      <c r="AF44" s="14">
        <v>1</v>
      </c>
      <c r="AG44" s="14">
        <v>7</v>
      </c>
      <c r="AH44" s="39">
        <v>7</v>
      </c>
      <c r="AI44" s="14" t="e">
        <f t="shared" si="33"/>
        <v>#REF!</v>
      </c>
      <c r="AJ44" s="36" t="e">
        <f>#REF!</f>
        <v>#REF!</v>
      </c>
      <c r="AK44" s="36" t="e">
        <f>#REF!</f>
        <v>#REF!</v>
      </c>
      <c r="AL44" s="14">
        <f t="shared" si="26"/>
        <v>30</v>
      </c>
      <c r="AM44" s="14">
        <f t="shared" si="27"/>
        <v>14</v>
      </c>
      <c r="AN44" s="37">
        <v>1</v>
      </c>
      <c r="AO44" s="37">
        <v>2</v>
      </c>
      <c r="AP44" s="37">
        <v>4</v>
      </c>
      <c r="AQ44" s="37">
        <v>7</v>
      </c>
      <c r="AR44" s="14"/>
      <c r="AS44" s="14"/>
      <c r="AT44" s="14"/>
      <c r="AU44" s="14">
        <v>0</v>
      </c>
      <c r="AV44" s="14">
        <f t="shared" si="34"/>
        <v>16</v>
      </c>
      <c r="AW44" s="14">
        <v>3</v>
      </c>
      <c r="AX44" s="14">
        <v>13</v>
      </c>
      <c r="AY44" s="22">
        <f t="shared" si="28"/>
        <v>-7</v>
      </c>
      <c r="AZ44" s="23">
        <f t="shared" si="29"/>
        <v>2</v>
      </c>
      <c r="BA44" s="23">
        <f t="shared" si="35"/>
        <v>9</v>
      </c>
      <c r="BB44" s="54"/>
      <c r="BC44" s="54"/>
      <c r="BD44" s="54"/>
      <c r="BE44" s="54"/>
    </row>
    <row r="45" spans="1:57" s="15" customFormat="1" ht="20.25" customHeight="1" outlineLevel="1" x14ac:dyDescent="0.25">
      <c r="A45" s="45">
        <v>11</v>
      </c>
      <c r="B45" s="55" t="s">
        <v>80</v>
      </c>
      <c r="C45" s="45">
        <v>1</v>
      </c>
      <c r="D45" s="45">
        <v>3</v>
      </c>
      <c r="E45" s="14">
        <v>10</v>
      </c>
      <c r="F45" s="14">
        <v>3</v>
      </c>
      <c r="G45" s="14">
        <v>7</v>
      </c>
      <c r="H45" s="26">
        <f t="shared" si="30"/>
        <v>22</v>
      </c>
      <c r="I45" s="26">
        <f t="shared" si="31"/>
        <v>17</v>
      </c>
      <c r="J45" s="14">
        <v>1</v>
      </c>
      <c r="K45" s="14">
        <v>2</v>
      </c>
      <c r="L45" s="14">
        <v>3</v>
      </c>
      <c r="M45" s="14">
        <v>10</v>
      </c>
      <c r="N45" s="14">
        <v>0</v>
      </c>
      <c r="O45" s="14">
        <v>1</v>
      </c>
      <c r="P45" s="14">
        <v>0</v>
      </c>
      <c r="Q45" s="26"/>
      <c r="R45" s="39">
        <v>5</v>
      </c>
      <c r="S45" s="14">
        <v>3</v>
      </c>
      <c r="T45" s="14">
        <v>2</v>
      </c>
      <c r="U45" s="14">
        <f t="shared" si="12"/>
        <v>13</v>
      </c>
      <c r="V45" s="26">
        <f t="shared" si="5"/>
        <v>11</v>
      </c>
      <c r="W45" s="14">
        <v>1</v>
      </c>
      <c r="X45" s="14">
        <v>2</v>
      </c>
      <c r="Y45" s="14">
        <v>3</v>
      </c>
      <c r="Z45" s="14">
        <v>5</v>
      </c>
      <c r="AA45" s="14">
        <v>0</v>
      </c>
      <c r="AB45" s="14">
        <v>0</v>
      </c>
      <c r="AC45" s="14">
        <v>0</v>
      </c>
      <c r="AD45" s="26">
        <v>1</v>
      </c>
      <c r="AE45" s="39">
        <f t="shared" si="32"/>
        <v>2</v>
      </c>
      <c r="AF45" s="14">
        <v>1</v>
      </c>
      <c r="AG45" s="14">
        <v>1</v>
      </c>
      <c r="AH45" s="39">
        <v>8</v>
      </c>
      <c r="AI45" s="14" t="e">
        <f t="shared" si="33"/>
        <v>#REF!</v>
      </c>
      <c r="AJ45" s="36" t="e">
        <f>#REF!</f>
        <v>#REF!</v>
      </c>
      <c r="AK45" s="36" t="e">
        <f>#REF!</f>
        <v>#REF!</v>
      </c>
      <c r="AL45" s="14">
        <f t="shared" si="26"/>
        <v>24</v>
      </c>
      <c r="AM45" s="14">
        <f t="shared" si="27"/>
        <v>17</v>
      </c>
      <c r="AN45" s="37">
        <v>1</v>
      </c>
      <c r="AO45" s="37">
        <v>2</v>
      </c>
      <c r="AP45" s="37">
        <v>3</v>
      </c>
      <c r="AQ45" s="37">
        <v>10</v>
      </c>
      <c r="AR45" s="14"/>
      <c r="AS45" s="14"/>
      <c r="AT45" s="14"/>
      <c r="AU45" s="14">
        <v>1</v>
      </c>
      <c r="AV45" s="14">
        <f t="shared" si="34"/>
        <v>7</v>
      </c>
      <c r="AW45" s="14">
        <v>3</v>
      </c>
      <c r="AX45" s="14">
        <v>4</v>
      </c>
      <c r="AY45" s="22">
        <f t="shared" si="28"/>
        <v>-9</v>
      </c>
      <c r="AZ45" s="23">
        <f t="shared" si="29"/>
        <v>2</v>
      </c>
      <c r="BA45" s="23">
        <f t="shared" si="35"/>
        <v>11</v>
      </c>
      <c r="BB45" s="54"/>
      <c r="BC45" s="54"/>
      <c r="BD45" s="54"/>
      <c r="BE45" s="54"/>
    </row>
    <row r="46" spans="1:57" s="15" customFormat="1" ht="20.25" customHeight="1" outlineLevel="1" x14ac:dyDescent="0.25">
      <c r="A46" s="45">
        <v>12</v>
      </c>
      <c r="B46" s="55" t="s">
        <v>81</v>
      </c>
      <c r="C46" s="45">
        <v>1</v>
      </c>
      <c r="D46" s="45">
        <v>3</v>
      </c>
      <c r="E46" s="14">
        <f>F46+G46</f>
        <v>10</v>
      </c>
      <c r="F46" s="14">
        <v>3</v>
      </c>
      <c r="G46" s="14">
        <v>7</v>
      </c>
      <c r="H46" s="26">
        <f t="shared" si="30"/>
        <v>21</v>
      </c>
      <c r="I46" s="26">
        <f t="shared" si="31"/>
        <v>10</v>
      </c>
      <c r="J46" s="14">
        <v>1</v>
      </c>
      <c r="K46" s="14">
        <v>2</v>
      </c>
      <c r="L46" s="14">
        <v>2</v>
      </c>
      <c r="M46" s="14">
        <v>5</v>
      </c>
      <c r="N46" s="14">
        <v>0</v>
      </c>
      <c r="O46" s="14">
        <v>0</v>
      </c>
      <c r="P46" s="14">
        <v>0</v>
      </c>
      <c r="Q46" s="26"/>
      <c r="R46" s="39">
        <f>S46+T46</f>
        <v>11</v>
      </c>
      <c r="S46" s="14">
        <v>3</v>
      </c>
      <c r="T46" s="14">
        <v>8</v>
      </c>
      <c r="U46" s="14">
        <f t="shared" si="12"/>
        <v>18</v>
      </c>
      <c r="V46" s="26">
        <f t="shared" si="5"/>
        <v>10</v>
      </c>
      <c r="W46" s="14">
        <v>1</v>
      </c>
      <c r="X46" s="14">
        <v>2</v>
      </c>
      <c r="Y46" s="14">
        <v>2</v>
      </c>
      <c r="Z46" s="14">
        <v>5</v>
      </c>
      <c r="AA46" s="14"/>
      <c r="AB46" s="14"/>
      <c r="AC46" s="14"/>
      <c r="AD46" s="26"/>
      <c r="AE46" s="39">
        <f t="shared" si="32"/>
        <v>8</v>
      </c>
      <c r="AF46" s="14">
        <v>2</v>
      </c>
      <c r="AG46" s="14">
        <v>6</v>
      </c>
      <c r="AH46" s="39">
        <v>3</v>
      </c>
      <c r="AI46" s="14" t="e">
        <f t="shared" si="33"/>
        <v>#REF!</v>
      </c>
      <c r="AJ46" s="36" t="e">
        <f>#REF!</f>
        <v>#REF!</v>
      </c>
      <c r="AK46" s="36" t="e">
        <f>#REF!</f>
        <v>#REF!</v>
      </c>
      <c r="AL46" s="14">
        <f t="shared" si="26"/>
        <v>24</v>
      </c>
      <c r="AM46" s="14">
        <f t="shared" si="27"/>
        <v>10</v>
      </c>
      <c r="AN46" s="37">
        <v>1</v>
      </c>
      <c r="AO46" s="37">
        <v>2</v>
      </c>
      <c r="AP46" s="37">
        <v>2</v>
      </c>
      <c r="AQ46" s="37">
        <v>5</v>
      </c>
      <c r="AR46" s="14"/>
      <c r="AS46" s="14"/>
      <c r="AT46" s="14"/>
      <c r="AU46" s="14"/>
      <c r="AV46" s="14">
        <f t="shared" si="34"/>
        <v>14</v>
      </c>
      <c r="AW46" s="14">
        <v>5</v>
      </c>
      <c r="AX46" s="14">
        <v>9</v>
      </c>
      <c r="AY46" s="22">
        <f t="shared" si="28"/>
        <v>-3</v>
      </c>
      <c r="AZ46" s="23">
        <f t="shared" si="29"/>
        <v>3</v>
      </c>
      <c r="BA46" s="23">
        <f t="shared" si="35"/>
        <v>6</v>
      </c>
      <c r="BB46" s="54"/>
      <c r="BC46" s="54"/>
      <c r="BD46" s="54"/>
      <c r="BE46" s="54"/>
    </row>
    <row r="47" spans="1:57" s="15" customFormat="1" ht="20.25" customHeight="1" outlineLevel="1" x14ac:dyDescent="0.25">
      <c r="A47" s="45">
        <v>13</v>
      </c>
      <c r="B47" s="55" t="s">
        <v>82</v>
      </c>
      <c r="C47" s="45">
        <v>1</v>
      </c>
      <c r="D47" s="45">
        <v>3</v>
      </c>
      <c r="E47" s="14">
        <v>12</v>
      </c>
      <c r="F47" s="14">
        <v>3</v>
      </c>
      <c r="G47" s="14">
        <v>9</v>
      </c>
      <c r="H47" s="26">
        <f t="shared" si="30"/>
        <v>28</v>
      </c>
      <c r="I47" s="26">
        <f t="shared" si="31"/>
        <v>18</v>
      </c>
      <c r="J47" s="14">
        <v>1</v>
      </c>
      <c r="K47" s="14">
        <v>2</v>
      </c>
      <c r="L47" s="14">
        <v>4</v>
      </c>
      <c r="M47" s="14">
        <v>11</v>
      </c>
      <c r="N47" s="24"/>
      <c r="O47" s="24"/>
      <c r="P47" s="24"/>
      <c r="Q47" s="67"/>
      <c r="R47" s="39">
        <v>10</v>
      </c>
      <c r="S47" s="14">
        <v>2</v>
      </c>
      <c r="T47" s="14">
        <v>8</v>
      </c>
      <c r="U47" s="14">
        <f t="shared" si="12"/>
        <v>28</v>
      </c>
      <c r="V47" s="26">
        <f t="shared" si="5"/>
        <v>18</v>
      </c>
      <c r="W47" s="14">
        <v>1</v>
      </c>
      <c r="X47" s="14">
        <v>2</v>
      </c>
      <c r="Y47" s="14">
        <v>4</v>
      </c>
      <c r="Z47" s="14">
        <v>11</v>
      </c>
      <c r="AA47" s="24"/>
      <c r="AB47" s="24"/>
      <c r="AC47" s="24"/>
      <c r="AD47" s="67"/>
      <c r="AE47" s="39">
        <f t="shared" si="32"/>
        <v>10</v>
      </c>
      <c r="AF47" s="14">
        <v>2</v>
      </c>
      <c r="AG47" s="14">
        <v>8</v>
      </c>
      <c r="AH47" s="73"/>
      <c r="AI47" s="14" t="e">
        <f t="shared" si="33"/>
        <v>#REF!</v>
      </c>
      <c r="AJ47" s="36" t="e">
        <f>#REF!</f>
        <v>#REF!</v>
      </c>
      <c r="AK47" s="36" t="e">
        <f>#REF!</f>
        <v>#REF!</v>
      </c>
      <c r="AL47" s="14">
        <f t="shared" si="26"/>
        <v>28</v>
      </c>
      <c r="AM47" s="14">
        <f t="shared" si="27"/>
        <v>18</v>
      </c>
      <c r="AN47" s="37">
        <v>1</v>
      </c>
      <c r="AO47" s="37">
        <v>2</v>
      </c>
      <c r="AP47" s="37">
        <v>5</v>
      </c>
      <c r="AQ47" s="37">
        <v>10</v>
      </c>
      <c r="AR47" s="24"/>
      <c r="AS47" s="24"/>
      <c r="AT47" s="24"/>
      <c r="AU47" s="24" t="s">
        <v>96</v>
      </c>
      <c r="AV47" s="14">
        <f t="shared" si="34"/>
        <v>10</v>
      </c>
      <c r="AW47" s="14">
        <v>2</v>
      </c>
      <c r="AX47" s="14">
        <v>8</v>
      </c>
      <c r="AY47" s="22">
        <f t="shared" si="28"/>
        <v>0</v>
      </c>
      <c r="AZ47" s="23">
        <f t="shared" si="29"/>
        <v>0</v>
      </c>
      <c r="BA47" s="23">
        <f t="shared" si="35"/>
        <v>0</v>
      </c>
      <c r="BB47" s="54"/>
      <c r="BC47" s="54"/>
      <c r="BD47" s="54"/>
      <c r="BE47" s="54"/>
    </row>
    <row r="48" spans="1:57" s="15" customFormat="1" ht="20.25" customHeight="1" outlineLevel="1" x14ac:dyDescent="0.25">
      <c r="A48" s="45">
        <v>14</v>
      </c>
      <c r="B48" s="55" t="s">
        <v>83</v>
      </c>
      <c r="C48" s="45">
        <v>1</v>
      </c>
      <c r="D48" s="45">
        <v>2</v>
      </c>
      <c r="E48" s="14">
        <v>8</v>
      </c>
      <c r="F48" s="14">
        <v>2</v>
      </c>
      <c r="G48" s="14">
        <v>6</v>
      </c>
      <c r="H48" s="26">
        <f t="shared" si="30"/>
        <v>13</v>
      </c>
      <c r="I48" s="26">
        <f t="shared" si="31"/>
        <v>8</v>
      </c>
      <c r="J48" s="14">
        <v>1</v>
      </c>
      <c r="K48" s="14">
        <v>2</v>
      </c>
      <c r="L48" s="14">
        <v>2</v>
      </c>
      <c r="M48" s="14">
        <v>3</v>
      </c>
      <c r="N48" s="14">
        <v>0</v>
      </c>
      <c r="O48" s="14">
        <v>0</v>
      </c>
      <c r="P48" s="14">
        <v>0</v>
      </c>
      <c r="Q48" s="26"/>
      <c r="R48" s="39">
        <v>5</v>
      </c>
      <c r="S48" s="14">
        <v>2</v>
      </c>
      <c r="T48" s="14">
        <v>3</v>
      </c>
      <c r="U48" s="14">
        <f t="shared" si="12"/>
        <v>12</v>
      </c>
      <c r="V48" s="26">
        <f t="shared" si="5"/>
        <v>7</v>
      </c>
      <c r="W48" s="14">
        <v>1</v>
      </c>
      <c r="X48" s="14">
        <v>2</v>
      </c>
      <c r="Y48" s="14">
        <v>2</v>
      </c>
      <c r="Z48" s="14">
        <v>2</v>
      </c>
      <c r="AA48" s="14">
        <v>0</v>
      </c>
      <c r="AB48" s="14">
        <v>0</v>
      </c>
      <c r="AC48" s="14">
        <v>0</v>
      </c>
      <c r="AD48" s="26">
        <v>0</v>
      </c>
      <c r="AE48" s="39">
        <f t="shared" si="32"/>
        <v>5</v>
      </c>
      <c r="AF48" s="14">
        <v>2</v>
      </c>
      <c r="AG48" s="14">
        <v>3</v>
      </c>
      <c r="AH48" s="39">
        <v>1</v>
      </c>
      <c r="AI48" s="14" t="e">
        <f t="shared" si="33"/>
        <v>#REF!</v>
      </c>
      <c r="AJ48" s="36" t="e">
        <f>#REF!</f>
        <v>#REF!</v>
      </c>
      <c r="AK48" s="36" t="e">
        <f>#REF!</f>
        <v>#REF!</v>
      </c>
      <c r="AL48" s="14">
        <f t="shared" si="26"/>
        <v>15</v>
      </c>
      <c r="AM48" s="14">
        <f t="shared" si="27"/>
        <v>8</v>
      </c>
      <c r="AN48" s="37">
        <v>1</v>
      </c>
      <c r="AO48" s="37">
        <v>2</v>
      </c>
      <c r="AP48" s="37">
        <v>2</v>
      </c>
      <c r="AQ48" s="37">
        <v>3</v>
      </c>
      <c r="AR48" s="14">
        <v>0</v>
      </c>
      <c r="AS48" s="14"/>
      <c r="AT48" s="14"/>
      <c r="AU48" s="14">
        <v>0</v>
      </c>
      <c r="AV48" s="14">
        <f t="shared" si="34"/>
        <v>7</v>
      </c>
      <c r="AW48" s="14">
        <v>2</v>
      </c>
      <c r="AX48" s="14">
        <v>5</v>
      </c>
      <c r="AY48" s="22">
        <f t="shared" si="28"/>
        <v>-1</v>
      </c>
      <c r="AZ48" s="23">
        <f t="shared" si="29"/>
        <v>2</v>
      </c>
      <c r="BA48" s="23">
        <f t="shared" si="35"/>
        <v>3</v>
      </c>
      <c r="BB48" s="54"/>
      <c r="BC48" s="54"/>
      <c r="BD48" s="54"/>
      <c r="BE48" s="54"/>
    </row>
    <row r="49" spans="1:57" s="15" customFormat="1" ht="20.25" customHeight="1" outlineLevel="1" x14ac:dyDescent="0.25">
      <c r="A49" s="45">
        <v>15</v>
      </c>
      <c r="B49" s="55" t="s">
        <v>84</v>
      </c>
      <c r="C49" s="45">
        <v>1</v>
      </c>
      <c r="D49" s="45">
        <v>3</v>
      </c>
      <c r="E49" s="14">
        <f>F49+G49</f>
        <v>18</v>
      </c>
      <c r="F49" s="14">
        <v>4</v>
      </c>
      <c r="G49" s="14">
        <v>14</v>
      </c>
      <c r="H49" s="26">
        <f t="shared" si="30"/>
        <v>38</v>
      </c>
      <c r="I49" s="26">
        <f t="shared" si="31"/>
        <v>21</v>
      </c>
      <c r="J49" s="14">
        <v>1</v>
      </c>
      <c r="K49" s="14">
        <v>2</v>
      </c>
      <c r="L49" s="14">
        <v>7</v>
      </c>
      <c r="M49" s="14">
        <v>11</v>
      </c>
      <c r="N49" s="14">
        <v>0</v>
      </c>
      <c r="O49" s="14">
        <v>0</v>
      </c>
      <c r="P49" s="14">
        <v>0</v>
      </c>
      <c r="Q49" s="26"/>
      <c r="R49" s="39">
        <f>S49+T49</f>
        <v>17</v>
      </c>
      <c r="S49" s="14">
        <v>3</v>
      </c>
      <c r="T49" s="14">
        <v>14</v>
      </c>
      <c r="U49" s="14">
        <f t="shared" si="12"/>
        <v>35</v>
      </c>
      <c r="V49" s="26">
        <f t="shared" si="5"/>
        <v>20</v>
      </c>
      <c r="W49" s="14">
        <v>1</v>
      </c>
      <c r="X49" s="14">
        <v>2</v>
      </c>
      <c r="Y49" s="14">
        <v>7</v>
      </c>
      <c r="Z49" s="14">
        <v>10</v>
      </c>
      <c r="AA49" s="14"/>
      <c r="AB49" s="14"/>
      <c r="AC49" s="14"/>
      <c r="AD49" s="26"/>
      <c r="AE49" s="39">
        <f t="shared" si="32"/>
        <v>15</v>
      </c>
      <c r="AF49" s="14">
        <v>2</v>
      </c>
      <c r="AG49" s="14">
        <v>13</v>
      </c>
      <c r="AH49" s="39">
        <v>3</v>
      </c>
      <c r="AI49" s="14" t="e">
        <f t="shared" si="33"/>
        <v>#REF!</v>
      </c>
      <c r="AJ49" s="36" t="e">
        <f>#REF!</f>
        <v>#REF!</v>
      </c>
      <c r="AK49" s="36" t="e">
        <f>#REF!</f>
        <v>#REF!</v>
      </c>
      <c r="AL49" s="14">
        <f t="shared" si="26"/>
        <v>41</v>
      </c>
      <c r="AM49" s="14">
        <f t="shared" si="27"/>
        <v>21</v>
      </c>
      <c r="AN49" s="37">
        <v>1</v>
      </c>
      <c r="AO49" s="37">
        <v>2</v>
      </c>
      <c r="AP49" s="37">
        <v>7</v>
      </c>
      <c r="AQ49" s="37">
        <v>11</v>
      </c>
      <c r="AR49" s="14"/>
      <c r="AS49" s="14"/>
      <c r="AT49" s="14"/>
      <c r="AU49" s="14"/>
      <c r="AV49" s="14">
        <f t="shared" si="34"/>
        <v>20</v>
      </c>
      <c r="AW49" s="14">
        <v>3</v>
      </c>
      <c r="AX49" s="14">
        <v>17</v>
      </c>
      <c r="AY49" s="22">
        <f t="shared" si="28"/>
        <v>-3</v>
      </c>
      <c r="AZ49" s="23">
        <f t="shared" si="29"/>
        <v>3</v>
      </c>
      <c r="BA49" s="23">
        <f t="shared" si="35"/>
        <v>6</v>
      </c>
      <c r="BB49" s="54"/>
      <c r="BC49" s="54"/>
      <c r="BD49" s="54"/>
      <c r="BE49" s="54"/>
    </row>
    <row r="50" spans="1:57" s="15" customFormat="1" ht="20.25" customHeight="1" outlineLevel="1" x14ac:dyDescent="0.25">
      <c r="A50" s="45">
        <v>16</v>
      </c>
      <c r="B50" s="55" t="s">
        <v>85</v>
      </c>
      <c r="C50" s="45">
        <v>1</v>
      </c>
      <c r="D50" s="45">
        <v>4</v>
      </c>
      <c r="E50" s="14">
        <v>10</v>
      </c>
      <c r="F50" s="14">
        <v>3</v>
      </c>
      <c r="G50" s="14">
        <v>7</v>
      </c>
      <c r="H50" s="26">
        <f t="shared" si="30"/>
        <v>15</v>
      </c>
      <c r="I50" s="26">
        <f t="shared" si="31"/>
        <v>11</v>
      </c>
      <c r="J50" s="14">
        <v>1</v>
      </c>
      <c r="K50" s="14">
        <v>2</v>
      </c>
      <c r="L50" s="14">
        <v>4</v>
      </c>
      <c r="M50" s="14">
        <v>4</v>
      </c>
      <c r="N50" s="14">
        <v>0</v>
      </c>
      <c r="O50" s="14">
        <v>0</v>
      </c>
      <c r="P50" s="14">
        <v>0</v>
      </c>
      <c r="Q50" s="26"/>
      <c r="R50" s="39">
        <v>4</v>
      </c>
      <c r="S50" s="14">
        <v>0</v>
      </c>
      <c r="T50" s="14">
        <v>4</v>
      </c>
      <c r="U50" s="14">
        <f t="shared" si="12"/>
        <v>15</v>
      </c>
      <c r="V50" s="26">
        <f t="shared" si="5"/>
        <v>11</v>
      </c>
      <c r="W50" s="14">
        <v>1</v>
      </c>
      <c r="X50" s="14">
        <v>2</v>
      </c>
      <c r="Y50" s="14">
        <v>4</v>
      </c>
      <c r="Z50" s="14">
        <v>4</v>
      </c>
      <c r="AA50" s="14"/>
      <c r="AB50" s="14"/>
      <c r="AC50" s="14"/>
      <c r="AD50" s="26"/>
      <c r="AE50" s="39">
        <f t="shared" si="32"/>
        <v>4</v>
      </c>
      <c r="AF50" s="14"/>
      <c r="AG50" s="14">
        <v>4</v>
      </c>
      <c r="AH50" s="39"/>
      <c r="AI50" s="14" t="e">
        <f t="shared" si="33"/>
        <v>#REF!</v>
      </c>
      <c r="AJ50" s="36" t="e">
        <f>#REF!</f>
        <v>#REF!</v>
      </c>
      <c r="AK50" s="36" t="e">
        <f>#REF!</f>
        <v>#REF!</v>
      </c>
      <c r="AL50" s="14">
        <f t="shared" si="26"/>
        <v>16</v>
      </c>
      <c r="AM50" s="14">
        <f t="shared" si="27"/>
        <v>11</v>
      </c>
      <c r="AN50" s="37">
        <v>1</v>
      </c>
      <c r="AO50" s="37">
        <v>2</v>
      </c>
      <c r="AP50" s="37">
        <v>4</v>
      </c>
      <c r="AQ50" s="37">
        <v>4</v>
      </c>
      <c r="AR50" s="14"/>
      <c r="AS50" s="14"/>
      <c r="AT50" s="14"/>
      <c r="AU50" s="14"/>
      <c r="AV50" s="14">
        <f t="shared" si="34"/>
        <v>5</v>
      </c>
      <c r="AW50" s="14">
        <v>1</v>
      </c>
      <c r="AX50" s="14">
        <v>4</v>
      </c>
      <c r="AY50" s="22">
        <f t="shared" si="28"/>
        <v>0</v>
      </c>
      <c r="AZ50" s="23">
        <f t="shared" si="29"/>
        <v>1</v>
      </c>
      <c r="BA50" s="23">
        <f t="shared" si="35"/>
        <v>1</v>
      </c>
      <c r="BB50" s="54"/>
      <c r="BC50" s="54"/>
      <c r="BD50" s="54"/>
      <c r="BE50" s="54"/>
    </row>
    <row r="51" spans="1:57" s="15" customFormat="1" ht="20.25" customHeight="1" outlineLevel="1" x14ac:dyDescent="0.25">
      <c r="A51" s="45">
        <v>17</v>
      </c>
      <c r="B51" s="55" t="s">
        <v>86</v>
      </c>
      <c r="C51" s="45">
        <v>1</v>
      </c>
      <c r="D51" s="45">
        <v>5</v>
      </c>
      <c r="E51" s="45">
        <v>13</v>
      </c>
      <c r="F51" s="45">
        <v>3</v>
      </c>
      <c r="G51" s="45">
        <v>10</v>
      </c>
      <c r="H51" s="26">
        <f t="shared" si="30"/>
        <v>26</v>
      </c>
      <c r="I51" s="26">
        <f t="shared" si="31"/>
        <v>15</v>
      </c>
      <c r="J51" s="45">
        <v>1</v>
      </c>
      <c r="K51" s="45">
        <v>2</v>
      </c>
      <c r="L51" s="45">
        <v>5</v>
      </c>
      <c r="M51" s="45">
        <v>7</v>
      </c>
      <c r="N51" s="45"/>
      <c r="O51" s="45"/>
      <c r="P51" s="45"/>
      <c r="Q51" s="25"/>
      <c r="R51" s="40">
        <v>11</v>
      </c>
      <c r="S51" s="45">
        <v>2</v>
      </c>
      <c r="T51" s="45">
        <v>9</v>
      </c>
      <c r="U51" s="14">
        <f t="shared" si="12"/>
        <v>26</v>
      </c>
      <c r="V51" s="26">
        <f t="shared" si="5"/>
        <v>15</v>
      </c>
      <c r="W51" s="45">
        <v>1</v>
      </c>
      <c r="X51" s="45">
        <v>2</v>
      </c>
      <c r="Y51" s="45">
        <v>5</v>
      </c>
      <c r="Z51" s="45">
        <v>7</v>
      </c>
      <c r="AA51" s="45"/>
      <c r="AB51" s="45"/>
      <c r="AC51" s="45"/>
      <c r="AD51" s="25"/>
      <c r="AE51" s="39">
        <f t="shared" si="32"/>
        <v>11</v>
      </c>
      <c r="AF51" s="45">
        <v>2</v>
      </c>
      <c r="AG51" s="45">
        <v>9</v>
      </c>
      <c r="AH51" s="40"/>
      <c r="AI51" s="14" t="e">
        <f t="shared" si="33"/>
        <v>#REF!</v>
      </c>
      <c r="AJ51" s="36" t="e">
        <f>#REF!</f>
        <v>#REF!</v>
      </c>
      <c r="AK51" s="36" t="e">
        <f>#REF!</f>
        <v>#REF!</v>
      </c>
      <c r="AL51" s="14">
        <f t="shared" si="26"/>
        <v>31</v>
      </c>
      <c r="AM51" s="14">
        <f t="shared" si="27"/>
        <v>15</v>
      </c>
      <c r="AN51" s="27">
        <v>1</v>
      </c>
      <c r="AO51" s="27">
        <v>2</v>
      </c>
      <c r="AP51" s="27">
        <v>5</v>
      </c>
      <c r="AQ51" s="27">
        <v>7</v>
      </c>
      <c r="AR51" s="45"/>
      <c r="AS51" s="45"/>
      <c r="AT51" s="45"/>
      <c r="AU51" s="45"/>
      <c r="AV51" s="14">
        <f t="shared" si="34"/>
        <v>16</v>
      </c>
      <c r="AW51" s="45">
        <v>1</v>
      </c>
      <c r="AX51" s="45">
        <v>15</v>
      </c>
      <c r="AY51" s="22">
        <f t="shared" si="28"/>
        <v>0</v>
      </c>
      <c r="AZ51" s="23">
        <f t="shared" si="29"/>
        <v>5</v>
      </c>
      <c r="BA51" s="23">
        <f t="shared" si="35"/>
        <v>5</v>
      </c>
      <c r="BB51" s="54"/>
      <c r="BC51" s="54"/>
      <c r="BD51" s="54"/>
      <c r="BE51" s="54"/>
    </row>
    <row r="52" spans="1:57" s="15" customFormat="1" ht="20.25" customHeight="1" outlineLevel="1" x14ac:dyDescent="0.25">
      <c r="A52" s="45">
        <v>18</v>
      </c>
      <c r="B52" s="55" t="s">
        <v>87</v>
      </c>
      <c r="C52" s="45">
        <v>1</v>
      </c>
      <c r="D52" s="45">
        <v>3</v>
      </c>
      <c r="E52" s="14">
        <v>7</v>
      </c>
      <c r="F52" s="14">
        <v>2</v>
      </c>
      <c r="G52" s="14">
        <v>5</v>
      </c>
      <c r="H52" s="26">
        <f t="shared" si="30"/>
        <v>16</v>
      </c>
      <c r="I52" s="26">
        <f t="shared" si="31"/>
        <v>6</v>
      </c>
      <c r="J52" s="14">
        <v>1</v>
      </c>
      <c r="K52" s="14">
        <v>2</v>
      </c>
      <c r="L52" s="14">
        <v>1</v>
      </c>
      <c r="M52" s="14">
        <v>2</v>
      </c>
      <c r="N52" s="14">
        <v>0</v>
      </c>
      <c r="O52" s="14">
        <v>0</v>
      </c>
      <c r="P52" s="14"/>
      <c r="Q52" s="26"/>
      <c r="R52" s="39">
        <v>10</v>
      </c>
      <c r="S52" s="14">
        <v>3</v>
      </c>
      <c r="T52" s="14">
        <v>7</v>
      </c>
      <c r="U52" s="14">
        <f t="shared" si="12"/>
        <v>14</v>
      </c>
      <c r="V52" s="26">
        <f t="shared" si="5"/>
        <v>5</v>
      </c>
      <c r="W52" s="14">
        <v>1</v>
      </c>
      <c r="X52" s="14">
        <v>2</v>
      </c>
      <c r="Y52" s="14">
        <v>1</v>
      </c>
      <c r="Z52" s="14">
        <v>1</v>
      </c>
      <c r="AA52" s="14"/>
      <c r="AB52" s="14"/>
      <c r="AC52" s="14"/>
      <c r="AD52" s="26"/>
      <c r="AE52" s="39">
        <f t="shared" si="32"/>
        <v>9</v>
      </c>
      <c r="AF52" s="14">
        <v>3</v>
      </c>
      <c r="AG52" s="14">
        <v>6</v>
      </c>
      <c r="AH52" s="39">
        <v>2</v>
      </c>
      <c r="AI52" s="14" t="e">
        <f t="shared" si="33"/>
        <v>#REF!</v>
      </c>
      <c r="AJ52" s="36" t="e">
        <f>#REF!</f>
        <v>#REF!</v>
      </c>
      <c r="AK52" s="36" t="e">
        <f>#REF!</f>
        <v>#REF!</v>
      </c>
      <c r="AL52" s="14">
        <f t="shared" si="26"/>
        <v>17</v>
      </c>
      <c r="AM52" s="14">
        <f t="shared" si="27"/>
        <v>6</v>
      </c>
      <c r="AN52" s="37">
        <v>1</v>
      </c>
      <c r="AO52" s="37">
        <v>2</v>
      </c>
      <c r="AP52" s="37">
        <v>1</v>
      </c>
      <c r="AQ52" s="37">
        <v>2</v>
      </c>
      <c r="AR52" s="14"/>
      <c r="AS52" s="14"/>
      <c r="AT52" s="14"/>
      <c r="AU52" s="14"/>
      <c r="AV52" s="14">
        <f t="shared" si="34"/>
        <v>11</v>
      </c>
      <c r="AW52" s="14">
        <v>3</v>
      </c>
      <c r="AX52" s="14">
        <v>8</v>
      </c>
      <c r="AY52" s="22">
        <f t="shared" si="28"/>
        <v>-2</v>
      </c>
      <c r="AZ52" s="23">
        <f t="shared" si="29"/>
        <v>1</v>
      </c>
      <c r="BA52" s="23">
        <f t="shared" si="35"/>
        <v>3</v>
      </c>
      <c r="BB52" s="54"/>
      <c r="BC52" s="54"/>
      <c r="BD52" s="54"/>
      <c r="BE52" s="54"/>
    </row>
    <row r="53" spans="1:57" s="15" customFormat="1" ht="20.25" customHeight="1" outlineLevel="1" x14ac:dyDescent="0.25">
      <c r="A53" s="45">
        <v>19</v>
      </c>
      <c r="B53" s="55" t="s">
        <v>88</v>
      </c>
      <c r="C53" s="45">
        <v>1</v>
      </c>
      <c r="D53" s="45">
        <v>10</v>
      </c>
      <c r="E53" s="14">
        <v>19</v>
      </c>
      <c r="F53" s="14">
        <v>3</v>
      </c>
      <c r="G53" s="14">
        <v>16</v>
      </c>
      <c r="H53" s="26">
        <f t="shared" si="30"/>
        <v>33</v>
      </c>
      <c r="I53" s="26">
        <f t="shared" si="31"/>
        <v>22</v>
      </c>
      <c r="J53" s="14">
        <v>1</v>
      </c>
      <c r="K53" s="14">
        <v>2</v>
      </c>
      <c r="L53" s="14">
        <v>5</v>
      </c>
      <c r="M53" s="14">
        <v>14</v>
      </c>
      <c r="N53" s="14">
        <v>0</v>
      </c>
      <c r="O53" s="14">
        <v>0</v>
      </c>
      <c r="P53" s="14">
        <v>0</v>
      </c>
      <c r="Q53" s="26"/>
      <c r="R53" s="39">
        <v>11</v>
      </c>
      <c r="S53" s="14">
        <v>1</v>
      </c>
      <c r="T53" s="14">
        <v>10</v>
      </c>
      <c r="U53" s="14">
        <f t="shared" si="12"/>
        <v>32</v>
      </c>
      <c r="V53" s="26">
        <f t="shared" si="5"/>
        <v>20</v>
      </c>
      <c r="W53" s="14">
        <v>1</v>
      </c>
      <c r="X53" s="14">
        <v>2</v>
      </c>
      <c r="Y53" s="14">
        <v>4</v>
      </c>
      <c r="Z53" s="14">
        <v>13</v>
      </c>
      <c r="AA53" s="14">
        <v>0</v>
      </c>
      <c r="AB53" s="14"/>
      <c r="AC53" s="14"/>
      <c r="AD53" s="26"/>
      <c r="AE53" s="39">
        <f t="shared" si="32"/>
        <v>12</v>
      </c>
      <c r="AF53" s="14">
        <v>2</v>
      </c>
      <c r="AG53" s="14">
        <v>10</v>
      </c>
      <c r="AH53" s="39">
        <v>1</v>
      </c>
      <c r="AI53" s="14" t="e">
        <f t="shared" si="33"/>
        <v>#REF!</v>
      </c>
      <c r="AJ53" s="36" t="e">
        <f>#REF!</f>
        <v>#REF!</v>
      </c>
      <c r="AK53" s="36" t="e">
        <f>#REF!</f>
        <v>#REF!</v>
      </c>
      <c r="AL53" s="14">
        <f t="shared" si="26"/>
        <v>41</v>
      </c>
      <c r="AM53" s="14">
        <f t="shared" si="27"/>
        <v>22</v>
      </c>
      <c r="AN53" s="37">
        <v>1</v>
      </c>
      <c r="AO53" s="37">
        <v>2</v>
      </c>
      <c r="AP53" s="37">
        <v>5</v>
      </c>
      <c r="AQ53" s="37">
        <v>14</v>
      </c>
      <c r="AR53" s="14">
        <v>0</v>
      </c>
      <c r="AS53" s="14"/>
      <c r="AT53" s="14"/>
      <c r="AU53" s="14"/>
      <c r="AV53" s="14">
        <f t="shared" si="34"/>
        <v>19</v>
      </c>
      <c r="AW53" s="14">
        <v>1</v>
      </c>
      <c r="AX53" s="14">
        <v>18</v>
      </c>
      <c r="AY53" s="22">
        <f t="shared" si="28"/>
        <v>-1</v>
      </c>
      <c r="AZ53" s="23">
        <f t="shared" si="29"/>
        <v>8</v>
      </c>
      <c r="BA53" s="23">
        <f t="shared" si="35"/>
        <v>9</v>
      </c>
      <c r="BB53" s="54"/>
      <c r="BC53" s="54"/>
      <c r="BD53" s="54"/>
      <c r="BE53" s="54"/>
    </row>
    <row r="54" spans="1:57" s="15" customFormat="1" ht="20.25" customHeight="1" outlineLevel="1" x14ac:dyDescent="0.25">
      <c r="A54" s="45">
        <v>20</v>
      </c>
      <c r="B54" s="55" t="s">
        <v>89</v>
      </c>
      <c r="C54" s="45">
        <v>1</v>
      </c>
      <c r="D54" s="45">
        <v>4</v>
      </c>
      <c r="E54" s="14">
        <v>10</v>
      </c>
      <c r="F54" s="14">
        <v>2</v>
      </c>
      <c r="G54" s="14">
        <v>8</v>
      </c>
      <c r="H54" s="26">
        <f t="shared" si="30"/>
        <v>24</v>
      </c>
      <c r="I54" s="26">
        <f t="shared" si="31"/>
        <v>14</v>
      </c>
      <c r="J54" s="14">
        <v>1</v>
      </c>
      <c r="K54" s="14">
        <v>2</v>
      </c>
      <c r="L54" s="14">
        <v>4</v>
      </c>
      <c r="M54" s="14">
        <v>7</v>
      </c>
      <c r="N54" s="14"/>
      <c r="O54" s="14"/>
      <c r="P54" s="14"/>
      <c r="Q54" s="26"/>
      <c r="R54" s="39">
        <v>10</v>
      </c>
      <c r="S54" s="14">
        <v>2</v>
      </c>
      <c r="T54" s="14">
        <v>8</v>
      </c>
      <c r="U54" s="14">
        <f t="shared" si="12"/>
        <v>23</v>
      </c>
      <c r="V54" s="26">
        <f t="shared" si="5"/>
        <v>14</v>
      </c>
      <c r="W54" s="14">
        <v>1</v>
      </c>
      <c r="X54" s="14">
        <v>2</v>
      </c>
      <c r="Y54" s="14">
        <v>4</v>
      </c>
      <c r="Z54" s="14">
        <v>7</v>
      </c>
      <c r="AA54" s="14"/>
      <c r="AB54" s="14"/>
      <c r="AC54" s="14"/>
      <c r="AD54" s="26"/>
      <c r="AE54" s="39">
        <f t="shared" si="32"/>
        <v>9</v>
      </c>
      <c r="AF54" s="14">
        <v>1</v>
      </c>
      <c r="AG54" s="14">
        <v>8</v>
      </c>
      <c r="AH54" s="39">
        <v>1</v>
      </c>
      <c r="AI54" s="14" t="e">
        <f t="shared" si="33"/>
        <v>#REF!</v>
      </c>
      <c r="AJ54" s="36" t="e">
        <f>#REF!</f>
        <v>#REF!</v>
      </c>
      <c r="AK54" s="36" t="e">
        <f>#REF!</f>
        <v>#REF!</v>
      </c>
      <c r="AL54" s="14">
        <f t="shared" si="26"/>
        <v>27</v>
      </c>
      <c r="AM54" s="14">
        <f t="shared" si="27"/>
        <v>14</v>
      </c>
      <c r="AN54" s="37">
        <v>1</v>
      </c>
      <c r="AO54" s="37">
        <v>2</v>
      </c>
      <c r="AP54" s="37">
        <v>4</v>
      </c>
      <c r="AQ54" s="37">
        <v>7</v>
      </c>
      <c r="AR54" s="14"/>
      <c r="AS54" s="14"/>
      <c r="AT54" s="14"/>
      <c r="AU54" s="14"/>
      <c r="AV54" s="14">
        <f t="shared" si="34"/>
        <v>13</v>
      </c>
      <c r="AW54" s="14">
        <v>4</v>
      </c>
      <c r="AX54" s="14">
        <v>9</v>
      </c>
      <c r="AY54" s="22">
        <f t="shared" si="28"/>
        <v>-1</v>
      </c>
      <c r="AZ54" s="23">
        <f t="shared" si="29"/>
        <v>3</v>
      </c>
      <c r="BA54" s="23">
        <f t="shared" si="35"/>
        <v>4</v>
      </c>
      <c r="BB54" s="54"/>
      <c r="BC54" s="54"/>
      <c r="BD54" s="54"/>
      <c r="BE54" s="54"/>
    </row>
    <row r="55" spans="1:57" s="15" customFormat="1" ht="20.25" customHeight="1" outlineLevel="1" x14ac:dyDescent="0.25">
      <c r="A55" s="45">
        <v>21</v>
      </c>
      <c r="B55" s="55" t="s">
        <v>90</v>
      </c>
      <c r="C55" s="45">
        <v>1</v>
      </c>
      <c r="D55" s="45">
        <v>6</v>
      </c>
      <c r="E55" s="14">
        <v>18</v>
      </c>
      <c r="F55" s="14">
        <v>5</v>
      </c>
      <c r="G55" s="14">
        <v>13</v>
      </c>
      <c r="H55" s="26">
        <f t="shared" si="30"/>
        <v>31</v>
      </c>
      <c r="I55" s="26">
        <f t="shared" si="31"/>
        <v>17</v>
      </c>
      <c r="J55" s="14">
        <v>1</v>
      </c>
      <c r="K55" s="14">
        <v>2</v>
      </c>
      <c r="L55" s="14">
        <v>4</v>
      </c>
      <c r="M55" s="14">
        <v>9</v>
      </c>
      <c r="N55" s="14"/>
      <c r="O55" s="14">
        <v>1</v>
      </c>
      <c r="P55" s="14"/>
      <c r="Q55" s="26"/>
      <c r="R55" s="39">
        <v>14</v>
      </c>
      <c r="S55" s="14">
        <v>3</v>
      </c>
      <c r="T55" s="14">
        <v>11</v>
      </c>
      <c r="U55" s="14">
        <f t="shared" si="12"/>
        <v>21</v>
      </c>
      <c r="V55" s="26">
        <f t="shared" si="5"/>
        <v>13</v>
      </c>
      <c r="W55" s="14">
        <v>1</v>
      </c>
      <c r="X55" s="14">
        <v>2</v>
      </c>
      <c r="Y55" s="14">
        <v>4</v>
      </c>
      <c r="Z55" s="14">
        <v>6</v>
      </c>
      <c r="AA55" s="14"/>
      <c r="AB55" s="14"/>
      <c r="AC55" s="14"/>
      <c r="AD55" s="26">
        <v>1</v>
      </c>
      <c r="AE55" s="39">
        <f t="shared" si="32"/>
        <v>8</v>
      </c>
      <c r="AF55" s="14">
        <v>3</v>
      </c>
      <c r="AG55" s="14">
        <v>5</v>
      </c>
      <c r="AH55" s="39">
        <v>9</v>
      </c>
      <c r="AI55" s="14" t="e">
        <f t="shared" si="33"/>
        <v>#REF!</v>
      </c>
      <c r="AJ55" s="36" t="e">
        <f>#REF!</f>
        <v>#REF!</v>
      </c>
      <c r="AK55" s="36" t="e">
        <f>#REF!</f>
        <v>#REF!</v>
      </c>
      <c r="AL55" s="14">
        <f t="shared" si="26"/>
        <v>31</v>
      </c>
      <c r="AM55" s="14">
        <f t="shared" si="27"/>
        <v>17</v>
      </c>
      <c r="AN55" s="37">
        <v>1</v>
      </c>
      <c r="AO55" s="37">
        <v>2</v>
      </c>
      <c r="AP55" s="37">
        <v>4</v>
      </c>
      <c r="AQ55" s="37">
        <v>9</v>
      </c>
      <c r="AR55" s="14"/>
      <c r="AS55" s="14"/>
      <c r="AT55" s="14"/>
      <c r="AU55" s="14">
        <v>1</v>
      </c>
      <c r="AV55" s="14">
        <f t="shared" si="34"/>
        <v>14</v>
      </c>
      <c r="AW55" s="14">
        <v>3</v>
      </c>
      <c r="AX55" s="14">
        <v>11</v>
      </c>
      <c r="AY55" s="22">
        <f t="shared" si="28"/>
        <v>-10</v>
      </c>
      <c r="AZ55" s="23">
        <f t="shared" si="29"/>
        <v>0</v>
      </c>
      <c r="BA55" s="23">
        <f t="shared" si="35"/>
        <v>10</v>
      </c>
      <c r="BB55" s="54"/>
      <c r="BC55" s="54"/>
      <c r="BD55" s="54"/>
      <c r="BE55" s="54"/>
    </row>
    <row r="56" spans="1:57" s="15" customFormat="1" ht="20.25" customHeight="1" outlineLevel="1" x14ac:dyDescent="0.25">
      <c r="A56" s="45">
        <v>22</v>
      </c>
      <c r="B56" s="55" t="s">
        <v>91</v>
      </c>
      <c r="C56" s="45">
        <v>1</v>
      </c>
      <c r="D56" s="45">
        <v>3</v>
      </c>
      <c r="E56" s="14">
        <f>F56+G56</f>
        <v>13</v>
      </c>
      <c r="F56" s="14">
        <v>3</v>
      </c>
      <c r="G56" s="14">
        <v>10</v>
      </c>
      <c r="H56" s="26">
        <f t="shared" si="30"/>
        <v>22</v>
      </c>
      <c r="I56" s="26">
        <f t="shared" si="31"/>
        <v>12</v>
      </c>
      <c r="J56" s="14">
        <v>1</v>
      </c>
      <c r="K56" s="14">
        <v>2</v>
      </c>
      <c r="L56" s="14">
        <v>4</v>
      </c>
      <c r="M56" s="14">
        <v>5</v>
      </c>
      <c r="N56" s="14"/>
      <c r="O56" s="14"/>
      <c r="P56" s="14"/>
      <c r="Q56" s="26"/>
      <c r="R56" s="39">
        <f>S56+T56</f>
        <v>10</v>
      </c>
      <c r="S56" s="14">
        <v>1</v>
      </c>
      <c r="T56" s="14">
        <v>9</v>
      </c>
      <c r="U56" s="14">
        <f t="shared" si="12"/>
        <v>20</v>
      </c>
      <c r="V56" s="26">
        <f t="shared" si="5"/>
        <v>12</v>
      </c>
      <c r="W56" s="14">
        <v>1</v>
      </c>
      <c r="X56" s="14">
        <v>2</v>
      </c>
      <c r="Y56" s="14">
        <v>4</v>
      </c>
      <c r="Z56" s="14">
        <v>5</v>
      </c>
      <c r="AA56" s="14"/>
      <c r="AB56" s="14"/>
      <c r="AC56" s="14"/>
      <c r="AD56" s="26"/>
      <c r="AE56" s="39">
        <f t="shared" si="32"/>
        <v>8</v>
      </c>
      <c r="AF56" s="14">
        <v>1</v>
      </c>
      <c r="AG56" s="14">
        <v>7</v>
      </c>
      <c r="AH56" s="39">
        <v>2</v>
      </c>
      <c r="AI56" s="14" t="e">
        <f t="shared" si="33"/>
        <v>#REF!</v>
      </c>
      <c r="AJ56" s="36" t="e">
        <f>#REF!</f>
        <v>#REF!</v>
      </c>
      <c r="AK56" s="36" t="e">
        <f>#REF!</f>
        <v>#REF!</v>
      </c>
      <c r="AL56" s="14">
        <f t="shared" si="26"/>
        <v>23</v>
      </c>
      <c r="AM56" s="14">
        <f t="shared" si="27"/>
        <v>12</v>
      </c>
      <c r="AN56" s="37">
        <v>1</v>
      </c>
      <c r="AO56" s="37">
        <v>2</v>
      </c>
      <c r="AP56" s="37">
        <v>4</v>
      </c>
      <c r="AQ56" s="37">
        <v>5</v>
      </c>
      <c r="AR56" s="14"/>
      <c r="AS56" s="14"/>
      <c r="AT56" s="14"/>
      <c r="AU56" s="14"/>
      <c r="AV56" s="14">
        <f t="shared" si="34"/>
        <v>11</v>
      </c>
      <c r="AW56" s="14">
        <v>2</v>
      </c>
      <c r="AX56" s="14">
        <v>9</v>
      </c>
      <c r="AY56" s="22">
        <f t="shared" si="28"/>
        <v>-2</v>
      </c>
      <c r="AZ56" s="23">
        <f t="shared" si="29"/>
        <v>1</v>
      </c>
      <c r="BA56" s="23">
        <f t="shared" si="35"/>
        <v>3</v>
      </c>
      <c r="BB56" s="54"/>
      <c r="BC56" s="54"/>
      <c r="BD56" s="54"/>
      <c r="BE56" s="54"/>
    </row>
    <row r="57" spans="1:57" s="15" customFormat="1" ht="20.25" customHeight="1" outlineLevel="1" x14ac:dyDescent="0.25">
      <c r="A57" s="45">
        <v>23</v>
      </c>
      <c r="B57" s="55" t="s">
        <v>92</v>
      </c>
      <c r="C57" s="45">
        <v>1</v>
      </c>
      <c r="D57" s="45">
        <v>4</v>
      </c>
      <c r="E57" s="14">
        <f>F57+G57</f>
        <v>12</v>
      </c>
      <c r="F57" s="14">
        <v>2</v>
      </c>
      <c r="G57" s="14">
        <v>10</v>
      </c>
      <c r="H57" s="26">
        <f t="shared" si="30"/>
        <v>23</v>
      </c>
      <c r="I57" s="26">
        <f t="shared" si="31"/>
        <v>13</v>
      </c>
      <c r="J57" s="14">
        <v>1</v>
      </c>
      <c r="K57" s="14">
        <v>2</v>
      </c>
      <c r="L57" s="14">
        <v>0</v>
      </c>
      <c r="M57" s="14">
        <v>10</v>
      </c>
      <c r="N57" s="14">
        <v>0</v>
      </c>
      <c r="O57" s="14">
        <v>0</v>
      </c>
      <c r="P57" s="14">
        <v>0</v>
      </c>
      <c r="Q57" s="26"/>
      <c r="R57" s="39">
        <f>S57+T57</f>
        <v>10</v>
      </c>
      <c r="S57" s="14">
        <v>4</v>
      </c>
      <c r="T57" s="14">
        <v>6</v>
      </c>
      <c r="U57" s="14">
        <f t="shared" si="12"/>
        <v>21</v>
      </c>
      <c r="V57" s="26">
        <f t="shared" si="5"/>
        <v>14</v>
      </c>
      <c r="W57" s="14">
        <v>1</v>
      </c>
      <c r="X57" s="14">
        <v>2</v>
      </c>
      <c r="Y57" s="14">
        <v>0</v>
      </c>
      <c r="Z57" s="14">
        <v>11</v>
      </c>
      <c r="AA57" s="14"/>
      <c r="AB57" s="14"/>
      <c r="AC57" s="14"/>
      <c r="AD57" s="26"/>
      <c r="AE57" s="39">
        <f t="shared" si="32"/>
        <v>7</v>
      </c>
      <c r="AF57" s="14">
        <v>2</v>
      </c>
      <c r="AG57" s="14">
        <v>5</v>
      </c>
      <c r="AH57" s="39">
        <v>3</v>
      </c>
      <c r="AI57" s="14" t="e">
        <f t="shared" si="33"/>
        <v>#REF!</v>
      </c>
      <c r="AJ57" s="36" t="e">
        <f>#REF!</f>
        <v>#REF!</v>
      </c>
      <c r="AK57" s="36" t="e">
        <f>#REF!</f>
        <v>#REF!</v>
      </c>
      <c r="AL57" s="14">
        <f t="shared" si="26"/>
        <v>24</v>
      </c>
      <c r="AM57" s="14">
        <f t="shared" si="27"/>
        <v>13</v>
      </c>
      <c r="AN57" s="37">
        <v>1</v>
      </c>
      <c r="AO57" s="37">
        <v>2</v>
      </c>
      <c r="AP57" s="37"/>
      <c r="AQ57" s="37">
        <v>10</v>
      </c>
      <c r="AR57" s="14">
        <v>0</v>
      </c>
      <c r="AS57" s="14">
        <v>0</v>
      </c>
      <c r="AT57" s="14"/>
      <c r="AU57" s="14"/>
      <c r="AV57" s="14">
        <f t="shared" si="34"/>
        <v>11</v>
      </c>
      <c r="AW57" s="14">
        <v>4</v>
      </c>
      <c r="AX57" s="14">
        <v>7</v>
      </c>
      <c r="AY57" s="22">
        <f t="shared" si="28"/>
        <v>-2</v>
      </c>
      <c r="AZ57" s="23">
        <f t="shared" si="29"/>
        <v>1</v>
      </c>
      <c r="BA57" s="23">
        <f t="shared" si="35"/>
        <v>3</v>
      </c>
      <c r="BB57" s="54"/>
      <c r="BC57" s="54"/>
      <c r="BD57" s="54"/>
      <c r="BE57" s="54"/>
    </row>
    <row r="58" spans="1:57" s="15" customFormat="1" ht="20.25" customHeight="1" outlineLevel="1" x14ac:dyDescent="0.25">
      <c r="A58" s="45">
        <v>24</v>
      </c>
      <c r="B58" s="53" t="s">
        <v>93</v>
      </c>
      <c r="C58" s="45">
        <v>1</v>
      </c>
      <c r="D58" s="45">
        <v>5</v>
      </c>
      <c r="E58" s="14">
        <v>21</v>
      </c>
      <c r="F58" s="14">
        <v>4</v>
      </c>
      <c r="G58" s="14">
        <v>17</v>
      </c>
      <c r="H58" s="26">
        <f t="shared" si="30"/>
        <v>34</v>
      </c>
      <c r="I58" s="26">
        <f t="shared" si="31"/>
        <v>16</v>
      </c>
      <c r="J58" s="14">
        <v>1</v>
      </c>
      <c r="K58" s="14">
        <v>2</v>
      </c>
      <c r="L58" s="14">
        <v>5</v>
      </c>
      <c r="M58" s="14">
        <v>8</v>
      </c>
      <c r="N58" s="14">
        <v>0</v>
      </c>
      <c r="O58" s="14">
        <v>0</v>
      </c>
      <c r="P58" s="14">
        <v>0</v>
      </c>
      <c r="Q58" s="26"/>
      <c r="R58" s="39">
        <v>18</v>
      </c>
      <c r="S58" s="14">
        <v>1</v>
      </c>
      <c r="T58" s="14">
        <v>17</v>
      </c>
      <c r="U58" s="14">
        <f t="shared" si="12"/>
        <v>30</v>
      </c>
      <c r="V58" s="26">
        <f t="shared" si="5"/>
        <v>16</v>
      </c>
      <c r="W58" s="14">
        <v>1</v>
      </c>
      <c r="X58" s="14">
        <v>2</v>
      </c>
      <c r="Y58" s="14">
        <v>5</v>
      </c>
      <c r="Z58" s="14">
        <v>8</v>
      </c>
      <c r="AA58" s="14">
        <v>0</v>
      </c>
      <c r="AB58" s="14">
        <v>0</v>
      </c>
      <c r="AC58" s="14">
        <v>0</v>
      </c>
      <c r="AD58" s="26">
        <v>0</v>
      </c>
      <c r="AE58" s="39">
        <f t="shared" si="32"/>
        <v>14</v>
      </c>
      <c r="AF58" s="14">
        <v>1</v>
      </c>
      <c r="AG58" s="14">
        <v>13</v>
      </c>
      <c r="AH58" s="39">
        <v>4</v>
      </c>
      <c r="AI58" s="14" t="e">
        <f t="shared" si="33"/>
        <v>#REF!</v>
      </c>
      <c r="AJ58" s="36" t="e">
        <f>#REF!</f>
        <v>#REF!</v>
      </c>
      <c r="AK58" s="36" t="e">
        <f>#REF!</f>
        <v>#REF!</v>
      </c>
      <c r="AL58" s="14">
        <f t="shared" si="26"/>
        <v>35</v>
      </c>
      <c r="AM58" s="14">
        <f t="shared" si="27"/>
        <v>16</v>
      </c>
      <c r="AN58" s="37">
        <v>1</v>
      </c>
      <c r="AO58" s="37">
        <v>2</v>
      </c>
      <c r="AP58" s="37">
        <v>5</v>
      </c>
      <c r="AQ58" s="37">
        <v>8</v>
      </c>
      <c r="AR58" s="14">
        <v>0</v>
      </c>
      <c r="AS58" s="14">
        <v>0</v>
      </c>
      <c r="AT58" s="14"/>
      <c r="AU58" s="14">
        <v>0</v>
      </c>
      <c r="AV58" s="14">
        <f t="shared" si="34"/>
        <v>19</v>
      </c>
      <c r="AW58" s="14">
        <v>2</v>
      </c>
      <c r="AX58" s="14">
        <v>17</v>
      </c>
      <c r="AY58" s="22">
        <f t="shared" si="28"/>
        <v>-4</v>
      </c>
      <c r="AZ58" s="23">
        <f t="shared" si="29"/>
        <v>1</v>
      </c>
      <c r="BA58" s="23">
        <f t="shared" si="35"/>
        <v>5</v>
      </c>
      <c r="BB58" s="54"/>
      <c r="BC58" s="54"/>
      <c r="BD58" s="54"/>
      <c r="BE58" s="54"/>
    </row>
    <row r="59" spans="1:57" s="15" customFormat="1" ht="20.25" customHeight="1" outlineLevel="1" x14ac:dyDescent="0.25">
      <c r="A59" s="45">
        <v>25</v>
      </c>
      <c r="B59" s="55" t="s">
        <v>94</v>
      </c>
      <c r="C59" s="45">
        <v>1</v>
      </c>
      <c r="D59" s="45">
        <v>5</v>
      </c>
      <c r="E59" s="14">
        <f>F59+G59</f>
        <v>17</v>
      </c>
      <c r="F59" s="14">
        <v>4</v>
      </c>
      <c r="G59" s="14">
        <v>13</v>
      </c>
      <c r="H59" s="26">
        <f t="shared" si="30"/>
        <v>31</v>
      </c>
      <c r="I59" s="26">
        <f t="shared" si="31"/>
        <v>13</v>
      </c>
      <c r="J59" s="14">
        <v>1</v>
      </c>
      <c r="K59" s="14">
        <v>2</v>
      </c>
      <c r="L59" s="14">
        <v>3</v>
      </c>
      <c r="M59" s="14">
        <v>7</v>
      </c>
      <c r="N59" s="14"/>
      <c r="O59" s="14"/>
      <c r="P59" s="14"/>
      <c r="Q59" s="26"/>
      <c r="R59" s="39">
        <f>S59+T59</f>
        <v>18</v>
      </c>
      <c r="S59" s="14">
        <v>6</v>
      </c>
      <c r="T59" s="14">
        <v>12</v>
      </c>
      <c r="U59" s="14">
        <f t="shared" si="12"/>
        <v>27</v>
      </c>
      <c r="V59" s="26">
        <f t="shared" si="5"/>
        <v>12</v>
      </c>
      <c r="W59" s="14">
        <v>1</v>
      </c>
      <c r="X59" s="14">
        <v>1</v>
      </c>
      <c r="Y59" s="14">
        <v>3</v>
      </c>
      <c r="Z59" s="14">
        <v>7</v>
      </c>
      <c r="AA59" s="14"/>
      <c r="AB59" s="14"/>
      <c r="AC59" s="14"/>
      <c r="AD59" s="26"/>
      <c r="AE59" s="39">
        <f t="shared" si="32"/>
        <v>15</v>
      </c>
      <c r="AF59" s="14">
        <v>3</v>
      </c>
      <c r="AG59" s="14">
        <v>12</v>
      </c>
      <c r="AH59" s="39">
        <v>3</v>
      </c>
      <c r="AI59" s="14" t="e">
        <f t="shared" si="33"/>
        <v>#REF!</v>
      </c>
      <c r="AJ59" s="36" t="e">
        <f>#REF!</f>
        <v>#REF!</v>
      </c>
      <c r="AK59" s="36" t="e">
        <f>#REF!</f>
        <v>#REF!</v>
      </c>
      <c r="AL59" s="14">
        <v>34</v>
      </c>
      <c r="AM59" s="14">
        <f t="shared" si="27"/>
        <v>13</v>
      </c>
      <c r="AN59" s="37">
        <v>1</v>
      </c>
      <c r="AO59" s="37">
        <v>2</v>
      </c>
      <c r="AP59" s="37">
        <v>3</v>
      </c>
      <c r="AQ59" s="37">
        <v>7</v>
      </c>
      <c r="AR59" s="14"/>
      <c r="AS59" s="14"/>
      <c r="AT59" s="14"/>
      <c r="AU59" s="14"/>
      <c r="AV59" s="14">
        <f t="shared" si="34"/>
        <v>21</v>
      </c>
      <c r="AW59" s="14">
        <v>7</v>
      </c>
      <c r="AX59" s="14">
        <v>14</v>
      </c>
      <c r="AY59" s="22">
        <f t="shared" si="28"/>
        <v>-4</v>
      </c>
      <c r="AZ59" s="23">
        <f t="shared" si="29"/>
        <v>3</v>
      </c>
      <c r="BA59" s="23">
        <f>AL59-U59</f>
        <v>7</v>
      </c>
      <c r="BB59" s="54"/>
      <c r="BC59" s="54"/>
      <c r="BD59" s="54"/>
      <c r="BE59" s="54"/>
    </row>
    <row r="60" spans="1:57" s="15" customFormat="1" ht="20.25" customHeight="1" outlineLevel="1" x14ac:dyDescent="0.25">
      <c r="A60" s="45">
        <v>26</v>
      </c>
      <c r="B60" s="55" t="s">
        <v>95</v>
      </c>
      <c r="C60" s="45">
        <v>1</v>
      </c>
      <c r="D60" s="45">
        <v>2</v>
      </c>
      <c r="E60" s="14">
        <v>16</v>
      </c>
      <c r="F60" s="14">
        <v>2</v>
      </c>
      <c r="G60" s="14">
        <v>14</v>
      </c>
      <c r="H60" s="26">
        <f t="shared" si="30"/>
        <v>38</v>
      </c>
      <c r="I60" s="26">
        <f t="shared" si="31"/>
        <v>23</v>
      </c>
      <c r="J60" s="14">
        <v>1</v>
      </c>
      <c r="K60" s="14">
        <v>2</v>
      </c>
      <c r="L60" s="14">
        <v>1</v>
      </c>
      <c r="M60" s="14">
        <v>17</v>
      </c>
      <c r="N60" s="14">
        <v>1</v>
      </c>
      <c r="O60" s="14">
        <v>1</v>
      </c>
      <c r="P60" s="14">
        <v>0</v>
      </c>
      <c r="Q60" s="26"/>
      <c r="R60" s="39">
        <v>15</v>
      </c>
      <c r="S60" s="14">
        <v>4</v>
      </c>
      <c r="T60" s="14">
        <v>11</v>
      </c>
      <c r="U60" s="14">
        <f t="shared" si="12"/>
        <v>37</v>
      </c>
      <c r="V60" s="26">
        <f t="shared" si="5"/>
        <v>22</v>
      </c>
      <c r="W60" s="14">
        <v>1</v>
      </c>
      <c r="X60" s="14">
        <v>2</v>
      </c>
      <c r="Y60" s="14">
        <v>1</v>
      </c>
      <c r="Z60" s="14">
        <v>17</v>
      </c>
      <c r="AA60" s="14">
        <v>1</v>
      </c>
      <c r="AB60" s="14"/>
      <c r="AC60" s="14"/>
      <c r="AD60" s="26">
        <v>1</v>
      </c>
      <c r="AE60" s="39">
        <f t="shared" si="32"/>
        <v>15</v>
      </c>
      <c r="AF60" s="14">
        <v>4</v>
      </c>
      <c r="AG60" s="14">
        <v>11</v>
      </c>
      <c r="AH60" s="39">
        <v>0</v>
      </c>
      <c r="AI60" s="14" t="e">
        <f t="shared" si="33"/>
        <v>#REF!</v>
      </c>
      <c r="AJ60" s="36" t="e">
        <f>#REF!</f>
        <v>#REF!</v>
      </c>
      <c r="AK60" s="36" t="e">
        <f>#REF!</f>
        <v>#REF!</v>
      </c>
      <c r="AL60" s="14">
        <f>AM60+AV60</f>
        <v>38</v>
      </c>
      <c r="AM60" s="14">
        <f t="shared" si="27"/>
        <v>23</v>
      </c>
      <c r="AN60" s="37">
        <v>1</v>
      </c>
      <c r="AO60" s="37">
        <v>2</v>
      </c>
      <c r="AP60" s="37">
        <v>2</v>
      </c>
      <c r="AQ60" s="37">
        <v>16</v>
      </c>
      <c r="AR60" s="14">
        <v>1</v>
      </c>
      <c r="AS60" s="14"/>
      <c r="AT60" s="14"/>
      <c r="AU60" s="14">
        <v>1</v>
      </c>
      <c r="AV60" s="14">
        <f t="shared" si="34"/>
        <v>15</v>
      </c>
      <c r="AW60" s="14">
        <v>2</v>
      </c>
      <c r="AX60" s="14">
        <v>13</v>
      </c>
      <c r="AY60" s="22">
        <f t="shared" si="28"/>
        <v>-1</v>
      </c>
      <c r="AZ60" s="23">
        <f t="shared" si="29"/>
        <v>0</v>
      </c>
      <c r="BA60" s="23">
        <f t="shared" si="35"/>
        <v>1</v>
      </c>
      <c r="BB60" s="54"/>
      <c r="BC60" s="54"/>
      <c r="BD60" s="54"/>
      <c r="BE60" s="54"/>
    </row>
    <row r="61" spans="1:57" s="15" customFormat="1" ht="20.25" customHeight="1" x14ac:dyDescent="0.25">
      <c r="A61" s="47" t="s">
        <v>162</v>
      </c>
      <c r="B61" s="48" t="s">
        <v>199</v>
      </c>
      <c r="C61" s="47">
        <f>SUM(C62:C79)</f>
        <v>18</v>
      </c>
      <c r="D61" s="47">
        <f t="shared" ref="D61:BA61" si="36">SUM(D62:D79)</f>
        <v>97</v>
      </c>
      <c r="E61" s="47">
        <f t="shared" si="36"/>
        <v>312</v>
      </c>
      <c r="F61" s="47">
        <f t="shared" si="36"/>
        <v>50</v>
      </c>
      <c r="G61" s="47">
        <f t="shared" si="36"/>
        <v>262</v>
      </c>
      <c r="H61" s="25">
        <f t="shared" si="36"/>
        <v>627</v>
      </c>
      <c r="I61" s="25">
        <f t="shared" si="36"/>
        <v>411</v>
      </c>
      <c r="J61" s="47">
        <f t="shared" si="36"/>
        <v>18</v>
      </c>
      <c r="K61" s="47">
        <f t="shared" si="36"/>
        <v>33</v>
      </c>
      <c r="L61" s="47">
        <f t="shared" si="36"/>
        <v>61</v>
      </c>
      <c r="M61" s="47">
        <f t="shared" si="36"/>
        <v>298</v>
      </c>
      <c r="N61" s="47">
        <f t="shared" si="36"/>
        <v>1</v>
      </c>
      <c r="O61" s="47">
        <f t="shared" si="36"/>
        <v>0</v>
      </c>
      <c r="P61" s="47">
        <f t="shared" si="36"/>
        <v>0</v>
      </c>
      <c r="Q61" s="25">
        <f t="shared" si="36"/>
        <v>0</v>
      </c>
      <c r="R61" s="40">
        <f t="shared" si="36"/>
        <v>217</v>
      </c>
      <c r="S61" s="47">
        <f t="shared" si="36"/>
        <v>53</v>
      </c>
      <c r="T61" s="47">
        <f t="shared" si="36"/>
        <v>164</v>
      </c>
      <c r="U61" s="14">
        <f t="shared" si="12"/>
        <v>577</v>
      </c>
      <c r="V61" s="26">
        <f t="shared" si="5"/>
        <v>429</v>
      </c>
      <c r="W61" s="47">
        <f t="shared" si="36"/>
        <v>18</v>
      </c>
      <c r="X61" s="47">
        <f t="shared" si="36"/>
        <v>33</v>
      </c>
      <c r="Y61" s="47">
        <f t="shared" si="36"/>
        <v>58</v>
      </c>
      <c r="Z61" s="47">
        <f t="shared" si="36"/>
        <v>319</v>
      </c>
      <c r="AA61" s="47">
        <f t="shared" si="36"/>
        <v>1</v>
      </c>
      <c r="AB61" s="47">
        <f t="shared" si="36"/>
        <v>0</v>
      </c>
      <c r="AC61" s="47">
        <f t="shared" si="36"/>
        <v>0</v>
      </c>
      <c r="AD61" s="25">
        <f t="shared" si="36"/>
        <v>0</v>
      </c>
      <c r="AE61" s="40">
        <f t="shared" si="36"/>
        <v>148</v>
      </c>
      <c r="AF61" s="47">
        <f t="shared" si="36"/>
        <v>16</v>
      </c>
      <c r="AG61" s="47">
        <f t="shared" si="36"/>
        <v>132</v>
      </c>
      <c r="AH61" s="40">
        <f t="shared" si="36"/>
        <v>82</v>
      </c>
      <c r="AI61" s="47" t="e">
        <f t="shared" si="36"/>
        <v>#REF!</v>
      </c>
      <c r="AJ61" s="36" t="e">
        <f>#REF!</f>
        <v>#REF!</v>
      </c>
      <c r="AK61" s="36" t="e">
        <f>#REF!</f>
        <v>#REF!</v>
      </c>
      <c r="AL61" s="47">
        <f t="shared" si="36"/>
        <v>694</v>
      </c>
      <c r="AM61" s="47">
        <f t="shared" si="36"/>
        <v>474</v>
      </c>
      <c r="AN61" s="47">
        <f t="shared" si="36"/>
        <v>18</v>
      </c>
      <c r="AO61" s="47">
        <f t="shared" si="36"/>
        <v>36</v>
      </c>
      <c r="AP61" s="47">
        <f t="shared" si="36"/>
        <v>71</v>
      </c>
      <c r="AQ61" s="47">
        <f t="shared" si="36"/>
        <v>342</v>
      </c>
      <c r="AR61" s="47">
        <f t="shared" si="36"/>
        <v>3</v>
      </c>
      <c r="AS61" s="47">
        <f t="shared" si="36"/>
        <v>2</v>
      </c>
      <c r="AT61" s="47">
        <f t="shared" si="36"/>
        <v>2</v>
      </c>
      <c r="AU61" s="47">
        <f t="shared" si="36"/>
        <v>0</v>
      </c>
      <c r="AV61" s="47">
        <f t="shared" si="36"/>
        <v>231</v>
      </c>
      <c r="AW61" s="47">
        <f t="shared" si="36"/>
        <v>57</v>
      </c>
      <c r="AX61" s="47">
        <f t="shared" si="36"/>
        <v>174</v>
      </c>
      <c r="AY61" s="47">
        <f t="shared" si="36"/>
        <v>-50</v>
      </c>
      <c r="AZ61" s="47">
        <f t="shared" si="36"/>
        <v>67</v>
      </c>
      <c r="BA61" s="47">
        <f t="shared" si="36"/>
        <v>117</v>
      </c>
    </row>
    <row r="62" spans="1:57" s="15" customFormat="1" ht="20.25" customHeight="1" outlineLevel="1" x14ac:dyDescent="0.25">
      <c r="A62" s="45">
        <v>1</v>
      </c>
      <c r="B62" s="55" t="s">
        <v>186</v>
      </c>
      <c r="C62" s="45">
        <v>1</v>
      </c>
      <c r="D62" s="45">
        <v>6</v>
      </c>
      <c r="E62" s="14">
        <f>F62+G62</f>
        <v>15</v>
      </c>
      <c r="F62" s="14">
        <v>3</v>
      </c>
      <c r="G62" s="14">
        <v>12</v>
      </c>
      <c r="H62" s="26">
        <f t="shared" si="30"/>
        <v>30</v>
      </c>
      <c r="I62" s="26">
        <f>SUM(J62:Q62)</f>
        <v>20</v>
      </c>
      <c r="J62" s="14">
        <v>1</v>
      </c>
      <c r="K62" s="14">
        <v>2</v>
      </c>
      <c r="L62" s="14">
        <v>6</v>
      </c>
      <c r="M62" s="14">
        <v>11</v>
      </c>
      <c r="N62" s="14"/>
      <c r="O62" s="14"/>
      <c r="P62" s="14"/>
      <c r="Q62" s="26"/>
      <c r="R62" s="39">
        <f>SUM(S62:T62)</f>
        <v>10</v>
      </c>
      <c r="S62" s="14">
        <v>2</v>
      </c>
      <c r="T62" s="14">
        <v>8</v>
      </c>
      <c r="U62" s="14">
        <f t="shared" si="12"/>
        <v>30</v>
      </c>
      <c r="V62" s="26">
        <f t="shared" si="5"/>
        <v>29</v>
      </c>
      <c r="W62" s="14">
        <v>1</v>
      </c>
      <c r="X62" s="14">
        <v>2</v>
      </c>
      <c r="Y62" s="14">
        <v>6</v>
      </c>
      <c r="Z62" s="14">
        <v>20</v>
      </c>
      <c r="AA62" s="14"/>
      <c r="AB62" s="14"/>
      <c r="AC62" s="14"/>
      <c r="AD62" s="26"/>
      <c r="AE62" s="39">
        <f>AF62+AG62</f>
        <v>1</v>
      </c>
      <c r="AF62" s="14"/>
      <c r="AG62" s="14">
        <v>1</v>
      </c>
      <c r="AH62" s="39">
        <v>9</v>
      </c>
      <c r="AI62" s="14" t="e">
        <f>AJ62+AK62</f>
        <v>#REF!</v>
      </c>
      <c r="AJ62" s="36" t="e">
        <f>#REF!</f>
        <v>#REF!</v>
      </c>
      <c r="AK62" s="36" t="e">
        <f>#REF!</f>
        <v>#REF!</v>
      </c>
      <c r="AL62" s="14">
        <f>AM62+AV62</f>
        <v>33</v>
      </c>
      <c r="AM62" s="14">
        <f>SUM(AN62:AU62)</f>
        <v>32</v>
      </c>
      <c r="AN62" s="37">
        <v>1</v>
      </c>
      <c r="AO62" s="37">
        <v>2</v>
      </c>
      <c r="AP62" s="37">
        <v>6</v>
      </c>
      <c r="AQ62" s="37">
        <v>23</v>
      </c>
      <c r="AR62" s="14"/>
      <c r="AS62" s="14"/>
      <c r="AT62" s="14"/>
      <c r="AU62" s="14"/>
      <c r="AV62" s="14">
        <f>AW62+AX62</f>
        <v>1</v>
      </c>
      <c r="AW62" s="14"/>
      <c r="AX62" s="14">
        <v>1</v>
      </c>
      <c r="AY62" s="22">
        <f t="shared" si="28"/>
        <v>0</v>
      </c>
      <c r="AZ62" s="23">
        <f t="shared" si="29"/>
        <v>3</v>
      </c>
      <c r="BA62" s="23">
        <f>AL62-U62</f>
        <v>3</v>
      </c>
      <c r="BB62" s="54"/>
      <c r="BC62" s="54"/>
      <c r="BD62" s="54"/>
      <c r="BE62" s="54"/>
    </row>
    <row r="63" spans="1:57" s="15" customFormat="1" ht="20.25" customHeight="1" outlineLevel="1" x14ac:dyDescent="0.25">
      <c r="A63" s="45">
        <v>2</v>
      </c>
      <c r="B63" s="55" t="s">
        <v>187</v>
      </c>
      <c r="C63" s="45">
        <v>1</v>
      </c>
      <c r="D63" s="45">
        <v>4</v>
      </c>
      <c r="E63" s="14">
        <f>F63+G63</f>
        <v>10</v>
      </c>
      <c r="F63" s="14">
        <v>2</v>
      </c>
      <c r="G63" s="14">
        <v>8</v>
      </c>
      <c r="H63" s="26">
        <f t="shared" si="30"/>
        <v>20</v>
      </c>
      <c r="I63" s="26">
        <f>SUM(J63:Q63)</f>
        <v>13</v>
      </c>
      <c r="J63" s="14">
        <v>1</v>
      </c>
      <c r="K63" s="14">
        <v>2</v>
      </c>
      <c r="L63" s="14">
        <v>3</v>
      </c>
      <c r="M63" s="14">
        <v>7</v>
      </c>
      <c r="N63" s="14"/>
      <c r="O63" s="14"/>
      <c r="P63" s="14"/>
      <c r="Q63" s="26"/>
      <c r="R63" s="39">
        <f t="shared" ref="R63:R79" si="37">SUM(S63:T63)</f>
        <v>7</v>
      </c>
      <c r="S63" s="14"/>
      <c r="T63" s="14">
        <v>7</v>
      </c>
      <c r="U63" s="14">
        <f t="shared" si="12"/>
        <v>17</v>
      </c>
      <c r="V63" s="26">
        <f t="shared" si="5"/>
        <v>12</v>
      </c>
      <c r="W63" s="14">
        <v>1</v>
      </c>
      <c r="X63" s="14">
        <v>2</v>
      </c>
      <c r="Y63" s="14">
        <v>2</v>
      </c>
      <c r="Z63" s="14">
        <v>7</v>
      </c>
      <c r="AA63" s="14"/>
      <c r="AB63" s="14"/>
      <c r="AC63" s="14"/>
      <c r="AD63" s="26"/>
      <c r="AE63" s="39">
        <f>AF63+AG63</f>
        <v>5</v>
      </c>
      <c r="AF63" s="14"/>
      <c r="AG63" s="14">
        <v>5</v>
      </c>
      <c r="AH63" s="39">
        <v>2</v>
      </c>
      <c r="AI63" s="14" t="e">
        <f>AJ63+AK63</f>
        <v>#REF!</v>
      </c>
      <c r="AJ63" s="36" t="e">
        <f>#REF!</f>
        <v>#REF!</v>
      </c>
      <c r="AK63" s="36" t="e">
        <f>#REF!</f>
        <v>#REF!</v>
      </c>
      <c r="AL63" s="14">
        <f>AM63+AV63</f>
        <v>23</v>
      </c>
      <c r="AM63" s="14">
        <f>SUM(AN63:AU63)</f>
        <v>14</v>
      </c>
      <c r="AN63" s="37">
        <v>1</v>
      </c>
      <c r="AO63" s="37">
        <v>2</v>
      </c>
      <c r="AP63" s="37">
        <v>3</v>
      </c>
      <c r="AQ63" s="37">
        <v>8</v>
      </c>
      <c r="AR63" s="14"/>
      <c r="AS63" s="14"/>
      <c r="AT63" s="14"/>
      <c r="AU63" s="14"/>
      <c r="AV63" s="14">
        <f>AW63+AX63</f>
        <v>9</v>
      </c>
      <c r="AW63" s="14">
        <v>1</v>
      </c>
      <c r="AX63" s="14">
        <v>8</v>
      </c>
      <c r="AY63" s="22">
        <f t="shared" si="28"/>
        <v>-3</v>
      </c>
      <c r="AZ63" s="23">
        <f t="shared" si="29"/>
        <v>3</v>
      </c>
      <c r="BA63" s="23">
        <f t="shared" ref="BA63:BA79" si="38">AL63-U63</f>
        <v>6</v>
      </c>
      <c r="BB63" s="54"/>
      <c r="BC63" s="54"/>
      <c r="BD63" s="54"/>
      <c r="BE63" s="54"/>
    </row>
    <row r="64" spans="1:57" s="15" customFormat="1" ht="20.25" customHeight="1" outlineLevel="1" x14ac:dyDescent="0.25">
      <c r="A64" s="45">
        <v>3</v>
      </c>
      <c r="B64" s="55" t="s">
        <v>188</v>
      </c>
      <c r="C64" s="45">
        <v>1</v>
      </c>
      <c r="D64" s="45">
        <v>3</v>
      </c>
      <c r="E64" s="14">
        <f>F64+G64</f>
        <v>11</v>
      </c>
      <c r="F64" s="14">
        <v>1</v>
      </c>
      <c r="G64" s="14">
        <v>10</v>
      </c>
      <c r="H64" s="26">
        <f t="shared" si="30"/>
        <v>25</v>
      </c>
      <c r="I64" s="26">
        <f>SUM(J64:Q64)</f>
        <v>17</v>
      </c>
      <c r="J64" s="14">
        <v>1</v>
      </c>
      <c r="K64" s="14">
        <v>1</v>
      </c>
      <c r="L64" s="14">
        <v>1</v>
      </c>
      <c r="M64" s="14">
        <v>14</v>
      </c>
      <c r="N64" s="14"/>
      <c r="O64" s="14"/>
      <c r="P64" s="14"/>
      <c r="Q64" s="26"/>
      <c r="R64" s="39">
        <f t="shared" si="37"/>
        <v>8</v>
      </c>
      <c r="S64" s="14">
        <v>3</v>
      </c>
      <c r="T64" s="14">
        <v>5</v>
      </c>
      <c r="U64" s="14">
        <f t="shared" si="12"/>
        <v>18</v>
      </c>
      <c r="V64" s="26">
        <f t="shared" si="5"/>
        <v>13</v>
      </c>
      <c r="W64" s="14">
        <v>1</v>
      </c>
      <c r="X64" s="14">
        <v>1</v>
      </c>
      <c r="Y64" s="14">
        <v>1</v>
      </c>
      <c r="Z64" s="14">
        <v>10</v>
      </c>
      <c r="AA64" s="14"/>
      <c r="AB64" s="14"/>
      <c r="AC64" s="14"/>
      <c r="AD64" s="26"/>
      <c r="AE64" s="39">
        <f>AF64+AG64</f>
        <v>5</v>
      </c>
      <c r="AF64" s="14"/>
      <c r="AG64" s="14">
        <v>5</v>
      </c>
      <c r="AH64" s="39">
        <v>6</v>
      </c>
      <c r="AI64" s="14" t="e">
        <f>AJ64+AK64</f>
        <v>#REF!</v>
      </c>
      <c r="AJ64" s="36" t="e">
        <f>#REF!</f>
        <v>#REF!</v>
      </c>
      <c r="AK64" s="36" t="e">
        <f>#REF!</f>
        <v>#REF!</v>
      </c>
      <c r="AL64" s="14">
        <f>AM64+AV64</f>
        <v>29</v>
      </c>
      <c r="AM64" s="14">
        <f>SUM(AN64:AU64)</f>
        <v>24</v>
      </c>
      <c r="AN64" s="37">
        <v>1</v>
      </c>
      <c r="AO64" s="37">
        <v>2</v>
      </c>
      <c r="AP64" s="37">
        <v>8</v>
      </c>
      <c r="AQ64" s="37">
        <v>13</v>
      </c>
      <c r="AR64" s="14"/>
      <c r="AS64" s="14"/>
      <c r="AT64" s="14"/>
      <c r="AU64" s="14"/>
      <c r="AV64" s="14">
        <f>AW64+AX64</f>
        <v>5</v>
      </c>
      <c r="AW64" s="14"/>
      <c r="AX64" s="14">
        <v>5</v>
      </c>
      <c r="AY64" s="22">
        <f t="shared" si="28"/>
        <v>-7</v>
      </c>
      <c r="AZ64" s="23">
        <f t="shared" si="29"/>
        <v>4</v>
      </c>
      <c r="BA64" s="23">
        <f t="shared" si="38"/>
        <v>11</v>
      </c>
      <c r="BB64" s="54"/>
      <c r="BC64" s="54"/>
      <c r="BD64" s="54"/>
      <c r="BE64" s="54"/>
    </row>
    <row r="65" spans="1:57" s="15" customFormat="1" ht="20.25" customHeight="1" outlineLevel="1" x14ac:dyDescent="0.25">
      <c r="A65" s="45">
        <v>4</v>
      </c>
      <c r="B65" s="55" t="s">
        <v>189</v>
      </c>
      <c r="C65" s="45">
        <v>1</v>
      </c>
      <c r="D65" s="45">
        <v>4</v>
      </c>
      <c r="E65" s="14">
        <f>F65+G65</f>
        <v>14</v>
      </c>
      <c r="F65" s="14">
        <v>3</v>
      </c>
      <c r="G65" s="14">
        <v>11</v>
      </c>
      <c r="H65" s="26">
        <f t="shared" si="30"/>
        <v>27</v>
      </c>
      <c r="I65" s="26">
        <f>SUM(J65:Q65)</f>
        <v>18</v>
      </c>
      <c r="J65" s="14">
        <v>1</v>
      </c>
      <c r="K65" s="14">
        <v>2</v>
      </c>
      <c r="L65" s="14">
        <v>2</v>
      </c>
      <c r="M65" s="14">
        <v>13</v>
      </c>
      <c r="N65" s="14"/>
      <c r="O65" s="14"/>
      <c r="P65" s="14"/>
      <c r="Q65" s="26"/>
      <c r="R65" s="39">
        <f t="shared" si="37"/>
        <v>9</v>
      </c>
      <c r="S65" s="14">
        <v>6</v>
      </c>
      <c r="T65" s="14">
        <v>3</v>
      </c>
      <c r="U65" s="14">
        <f t="shared" si="12"/>
        <v>24</v>
      </c>
      <c r="V65" s="26">
        <f t="shared" si="5"/>
        <v>21</v>
      </c>
      <c r="W65" s="14">
        <v>1</v>
      </c>
      <c r="X65" s="14">
        <v>2</v>
      </c>
      <c r="Y65" s="14">
        <v>2</v>
      </c>
      <c r="Z65" s="14">
        <v>16</v>
      </c>
      <c r="AA65" s="14"/>
      <c r="AB65" s="14"/>
      <c r="AC65" s="14"/>
      <c r="AD65" s="26"/>
      <c r="AE65" s="39">
        <f>AF65+AG65</f>
        <v>3</v>
      </c>
      <c r="AF65" s="14">
        <v>0</v>
      </c>
      <c r="AG65" s="14">
        <v>3</v>
      </c>
      <c r="AH65" s="39">
        <v>6</v>
      </c>
      <c r="AI65" s="14" t="e">
        <f>AJ65+AK65</f>
        <v>#REF!</v>
      </c>
      <c r="AJ65" s="36" t="e">
        <f>#REF!</f>
        <v>#REF!</v>
      </c>
      <c r="AK65" s="36" t="e">
        <f>#REF!</f>
        <v>#REF!</v>
      </c>
      <c r="AL65" s="14">
        <f t="shared" ref="AL65:AL76" si="39">AM65+AV65</f>
        <v>31</v>
      </c>
      <c r="AM65" s="14">
        <f t="shared" ref="AM65:AM70" si="40">SUM(AN65:AU65)</f>
        <v>28</v>
      </c>
      <c r="AN65" s="37">
        <v>1</v>
      </c>
      <c r="AO65" s="37">
        <v>2</v>
      </c>
      <c r="AP65" s="37">
        <v>6</v>
      </c>
      <c r="AQ65" s="37">
        <v>19</v>
      </c>
      <c r="AR65" s="14"/>
      <c r="AS65" s="14"/>
      <c r="AT65" s="14"/>
      <c r="AU65" s="14"/>
      <c r="AV65" s="14">
        <f t="shared" ref="AV65:AV79" si="41">AW65+AX65</f>
        <v>3</v>
      </c>
      <c r="AW65" s="14">
        <v>0</v>
      </c>
      <c r="AX65" s="14">
        <v>3</v>
      </c>
      <c r="AY65" s="22">
        <f t="shared" si="28"/>
        <v>-3</v>
      </c>
      <c r="AZ65" s="23">
        <f t="shared" si="29"/>
        <v>4</v>
      </c>
      <c r="BA65" s="23">
        <f t="shared" si="38"/>
        <v>7</v>
      </c>
      <c r="BB65" s="54"/>
      <c r="BC65" s="54"/>
      <c r="BD65" s="54"/>
      <c r="BE65" s="54"/>
    </row>
    <row r="66" spans="1:57" s="15" customFormat="1" ht="20.25" customHeight="1" outlineLevel="1" x14ac:dyDescent="0.25">
      <c r="A66" s="45">
        <v>5</v>
      </c>
      <c r="B66" s="55" t="s">
        <v>190</v>
      </c>
      <c r="C66" s="45">
        <v>1</v>
      </c>
      <c r="D66" s="45">
        <v>7</v>
      </c>
      <c r="E66" s="14">
        <v>25</v>
      </c>
      <c r="F66" s="14">
        <v>1</v>
      </c>
      <c r="G66" s="14">
        <v>24</v>
      </c>
      <c r="H66" s="26">
        <f t="shared" si="30"/>
        <v>50</v>
      </c>
      <c r="I66" s="26">
        <f t="shared" ref="I66:I79" si="42">SUM(J66:Q66)</f>
        <v>34</v>
      </c>
      <c r="J66" s="14">
        <v>1</v>
      </c>
      <c r="K66" s="14">
        <v>2</v>
      </c>
      <c r="L66" s="14">
        <v>5</v>
      </c>
      <c r="M66" s="14">
        <v>26</v>
      </c>
      <c r="N66" s="14"/>
      <c r="O66" s="14"/>
      <c r="P66" s="14"/>
      <c r="Q66" s="26"/>
      <c r="R66" s="39">
        <f t="shared" si="37"/>
        <v>16</v>
      </c>
      <c r="S66" s="14">
        <v>4</v>
      </c>
      <c r="T66" s="14">
        <v>12</v>
      </c>
      <c r="U66" s="14">
        <f t="shared" si="12"/>
        <v>41</v>
      </c>
      <c r="V66" s="26">
        <f t="shared" si="5"/>
        <v>29</v>
      </c>
      <c r="W66" s="14">
        <v>1</v>
      </c>
      <c r="X66" s="14">
        <v>2</v>
      </c>
      <c r="Y66" s="14">
        <v>1</v>
      </c>
      <c r="Z66" s="14">
        <v>25</v>
      </c>
      <c r="AA66" s="14"/>
      <c r="AB66" s="14"/>
      <c r="AC66" s="14"/>
      <c r="AD66" s="26"/>
      <c r="AE66" s="39">
        <v>12</v>
      </c>
      <c r="AF66" s="14"/>
      <c r="AG66" s="14">
        <v>12</v>
      </c>
      <c r="AH66" s="39">
        <v>7</v>
      </c>
      <c r="AI66" s="14">
        <v>25</v>
      </c>
      <c r="AJ66" s="36" t="e">
        <f>#REF!</f>
        <v>#REF!</v>
      </c>
      <c r="AK66" s="36" t="e">
        <f>#REF!</f>
        <v>#REF!</v>
      </c>
      <c r="AL66" s="14">
        <f t="shared" si="39"/>
        <v>53</v>
      </c>
      <c r="AM66" s="14">
        <f t="shared" si="40"/>
        <v>33</v>
      </c>
      <c r="AN66" s="37">
        <v>1</v>
      </c>
      <c r="AO66" s="37">
        <v>2</v>
      </c>
      <c r="AP66" s="37">
        <v>1</v>
      </c>
      <c r="AQ66" s="37">
        <v>29</v>
      </c>
      <c r="AR66" s="14"/>
      <c r="AS66" s="14"/>
      <c r="AT66" s="14"/>
      <c r="AU66" s="14"/>
      <c r="AV66" s="14">
        <f t="shared" si="41"/>
        <v>20</v>
      </c>
      <c r="AW66" s="14">
        <v>3</v>
      </c>
      <c r="AX66" s="14">
        <v>17</v>
      </c>
      <c r="AY66" s="22">
        <f t="shared" si="28"/>
        <v>-9</v>
      </c>
      <c r="AZ66" s="23">
        <f t="shared" si="29"/>
        <v>3</v>
      </c>
      <c r="BA66" s="23">
        <f t="shared" si="38"/>
        <v>12</v>
      </c>
      <c r="BB66" s="54"/>
      <c r="BC66" s="54"/>
      <c r="BD66" s="54"/>
      <c r="BE66" s="54"/>
    </row>
    <row r="67" spans="1:57" s="15" customFormat="1" ht="20.25" customHeight="1" outlineLevel="1" x14ac:dyDescent="0.25">
      <c r="A67" s="45">
        <v>6</v>
      </c>
      <c r="B67" s="55" t="s">
        <v>191</v>
      </c>
      <c r="C67" s="45">
        <v>1</v>
      </c>
      <c r="D67" s="45">
        <v>10</v>
      </c>
      <c r="E67" s="14">
        <f t="shared" ref="E67:E79" si="43">F67+G67</f>
        <v>24</v>
      </c>
      <c r="F67" s="14">
        <v>4</v>
      </c>
      <c r="G67" s="14">
        <v>20</v>
      </c>
      <c r="H67" s="26">
        <f t="shared" si="30"/>
        <v>44</v>
      </c>
      <c r="I67" s="26">
        <f t="shared" si="42"/>
        <v>31</v>
      </c>
      <c r="J67" s="14">
        <v>1</v>
      </c>
      <c r="K67" s="14">
        <v>2</v>
      </c>
      <c r="L67" s="14">
        <v>3</v>
      </c>
      <c r="M67" s="14">
        <v>25</v>
      </c>
      <c r="N67" s="14"/>
      <c r="O67" s="14"/>
      <c r="P67" s="14"/>
      <c r="Q67" s="26"/>
      <c r="R67" s="39">
        <f t="shared" si="37"/>
        <v>13</v>
      </c>
      <c r="S67" s="14">
        <v>2</v>
      </c>
      <c r="T67" s="14">
        <v>11</v>
      </c>
      <c r="U67" s="14">
        <f t="shared" si="12"/>
        <v>43</v>
      </c>
      <c r="V67" s="26">
        <f t="shared" si="5"/>
        <v>30</v>
      </c>
      <c r="W67" s="14">
        <v>1</v>
      </c>
      <c r="X67" s="14">
        <v>2</v>
      </c>
      <c r="Y67" s="14">
        <v>3</v>
      </c>
      <c r="Z67" s="14">
        <v>24</v>
      </c>
      <c r="AA67" s="14"/>
      <c r="AB67" s="14"/>
      <c r="AC67" s="14"/>
      <c r="AD67" s="26"/>
      <c r="AE67" s="39">
        <f t="shared" ref="AE67:AE79" si="44">AF67+AG67</f>
        <v>13</v>
      </c>
      <c r="AF67" s="14">
        <v>2</v>
      </c>
      <c r="AG67" s="14">
        <v>11</v>
      </c>
      <c r="AH67" s="39">
        <v>4</v>
      </c>
      <c r="AI67" s="14" t="e">
        <f t="shared" ref="AI67:AI79" si="45">AJ67+AK67</f>
        <v>#REF!</v>
      </c>
      <c r="AJ67" s="36" t="e">
        <f>#REF!</f>
        <v>#REF!</v>
      </c>
      <c r="AK67" s="36" t="e">
        <f>#REF!</f>
        <v>#REF!</v>
      </c>
      <c r="AL67" s="14">
        <f t="shared" si="39"/>
        <v>52</v>
      </c>
      <c r="AM67" s="14">
        <f t="shared" si="40"/>
        <v>31</v>
      </c>
      <c r="AN67" s="37">
        <v>1</v>
      </c>
      <c r="AO67" s="37">
        <v>2</v>
      </c>
      <c r="AP67" s="37">
        <v>3</v>
      </c>
      <c r="AQ67" s="37">
        <v>25</v>
      </c>
      <c r="AR67" s="14"/>
      <c r="AS67" s="14"/>
      <c r="AT67" s="14"/>
      <c r="AU67" s="14"/>
      <c r="AV67" s="14">
        <f t="shared" si="41"/>
        <v>21</v>
      </c>
      <c r="AW67" s="14">
        <v>8</v>
      </c>
      <c r="AX67" s="14">
        <v>13</v>
      </c>
      <c r="AY67" s="22">
        <f t="shared" si="28"/>
        <v>-1</v>
      </c>
      <c r="AZ67" s="23">
        <f t="shared" si="29"/>
        <v>8</v>
      </c>
      <c r="BA67" s="23">
        <f t="shared" si="38"/>
        <v>9</v>
      </c>
      <c r="BB67" s="54"/>
      <c r="BC67" s="54"/>
      <c r="BD67" s="54"/>
      <c r="BE67" s="54"/>
    </row>
    <row r="68" spans="1:57" s="15" customFormat="1" ht="20.25" customHeight="1" outlineLevel="1" x14ac:dyDescent="0.25">
      <c r="A68" s="45">
        <v>7</v>
      </c>
      <c r="B68" s="55" t="s">
        <v>200</v>
      </c>
      <c r="C68" s="45">
        <v>1</v>
      </c>
      <c r="D68" s="45">
        <v>2</v>
      </c>
      <c r="E68" s="14">
        <f t="shared" si="43"/>
        <v>14</v>
      </c>
      <c r="F68" s="14">
        <v>2</v>
      </c>
      <c r="G68" s="14">
        <v>12</v>
      </c>
      <c r="H68" s="26">
        <f t="shared" si="30"/>
        <v>28</v>
      </c>
      <c r="I68" s="26">
        <f t="shared" si="42"/>
        <v>18</v>
      </c>
      <c r="J68" s="14">
        <v>1</v>
      </c>
      <c r="K68" s="14">
        <v>1</v>
      </c>
      <c r="L68" s="14">
        <v>1</v>
      </c>
      <c r="M68" s="14">
        <v>15</v>
      </c>
      <c r="N68" s="14"/>
      <c r="O68" s="14"/>
      <c r="P68" s="14"/>
      <c r="Q68" s="26"/>
      <c r="R68" s="39">
        <f t="shared" si="37"/>
        <v>10</v>
      </c>
      <c r="S68" s="14">
        <v>2</v>
      </c>
      <c r="T68" s="14">
        <v>8</v>
      </c>
      <c r="U68" s="14">
        <f t="shared" si="12"/>
        <v>27</v>
      </c>
      <c r="V68" s="26">
        <f t="shared" si="5"/>
        <v>17</v>
      </c>
      <c r="W68" s="14">
        <v>1</v>
      </c>
      <c r="X68" s="14">
        <v>1</v>
      </c>
      <c r="Y68" s="14">
        <v>1</v>
      </c>
      <c r="Z68" s="14">
        <v>14</v>
      </c>
      <c r="AA68" s="14"/>
      <c r="AB68" s="14"/>
      <c r="AC68" s="14"/>
      <c r="AD68" s="26"/>
      <c r="AE68" s="39">
        <f t="shared" si="44"/>
        <v>10</v>
      </c>
      <c r="AF68" s="14">
        <v>2</v>
      </c>
      <c r="AG68" s="14">
        <v>8</v>
      </c>
      <c r="AH68" s="39">
        <v>3</v>
      </c>
      <c r="AI68" s="14" t="e">
        <f t="shared" si="45"/>
        <v>#REF!</v>
      </c>
      <c r="AJ68" s="36" t="e">
        <f>#REF!</f>
        <v>#REF!</v>
      </c>
      <c r="AK68" s="36" t="e">
        <f>#REF!</f>
        <v>#REF!</v>
      </c>
      <c r="AL68" s="14">
        <f t="shared" si="39"/>
        <v>32</v>
      </c>
      <c r="AM68" s="14">
        <f t="shared" si="40"/>
        <v>18</v>
      </c>
      <c r="AN68" s="37">
        <v>1</v>
      </c>
      <c r="AO68" s="37">
        <v>2</v>
      </c>
      <c r="AP68" s="37">
        <v>1</v>
      </c>
      <c r="AQ68" s="37">
        <v>14</v>
      </c>
      <c r="AR68" s="14"/>
      <c r="AS68" s="14"/>
      <c r="AT68" s="14"/>
      <c r="AU68" s="14"/>
      <c r="AV68" s="14">
        <f t="shared" si="41"/>
        <v>14</v>
      </c>
      <c r="AW68" s="14">
        <v>4</v>
      </c>
      <c r="AX68" s="14">
        <v>10</v>
      </c>
      <c r="AY68" s="22">
        <f t="shared" si="28"/>
        <v>-1</v>
      </c>
      <c r="AZ68" s="23">
        <f t="shared" si="29"/>
        <v>4</v>
      </c>
      <c r="BA68" s="23">
        <f t="shared" si="38"/>
        <v>5</v>
      </c>
      <c r="BB68" s="54"/>
      <c r="BC68" s="54"/>
      <c r="BD68" s="54"/>
      <c r="BE68" s="54"/>
    </row>
    <row r="69" spans="1:57" s="15" customFormat="1" ht="20.25" customHeight="1" outlineLevel="1" x14ac:dyDescent="0.25">
      <c r="A69" s="45">
        <v>8</v>
      </c>
      <c r="B69" s="55" t="s">
        <v>192</v>
      </c>
      <c r="C69" s="45">
        <v>1</v>
      </c>
      <c r="D69" s="45">
        <v>7</v>
      </c>
      <c r="E69" s="14">
        <f t="shared" si="43"/>
        <v>23</v>
      </c>
      <c r="F69" s="14">
        <v>3</v>
      </c>
      <c r="G69" s="14">
        <v>20</v>
      </c>
      <c r="H69" s="26">
        <f t="shared" si="30"/>
        <v>47</v>
      </c>
      <c r="I69" s="26">
        <f t="shared" si="42"/>
        <v>32</v>
      </c>
      <c r="J69" s="14">
        <v>1</v>
      </c>
      <c r="K69" s="14">
        <v>2</v>
      </c>
      <c r="L69" s="14">
        <v>1</v>
      </c>
      <c r="M69" s="14">
        <v>28</v>
      </c>
      <c r="N69" s="14">
        <v>0</v>
      </c>
      <c r="O69" s="14">
        <v>0</v>
      </c>
      <c r="P69" s="14">
        <v>0</v>
      </c>
      <c r="Q69" s="26"/>
      <c r="R69" s="39">
        <f t="shared" si="37"/>
        <v>15</v>
      </c>
      <c r="S69" s="14">
        <v>4</v>
      </c>
      <c r="T69" s="14">
        <v>11</v>
      </c>
      <c r="U69" s="14">
        <f t="shared" si="12"/>
        <v>40</v>
      </c>
      <c r="V69" s="26">
        <f t="shared" si="5"/>
        <v>31</v>
      </c>
      <c r="W69" s="14">
        <v>1</v>
      </c>
      <c r="X69" s="14">
        <v>2</v>
      </c>
      <c r="Y69" s="14">
        <v>1</v>
      </c>
      <c r="Z69" s="14">
        <v>27</v>
      </c>
      <c r="AA69" s="14"/>
      <c r="AB69" s="14"/>
      <c r="AC69" s="14"/>
      <c r="AD69" s="26"/>
      <c r="AE69" s="39">
        <f t="shared" si="44"/>
        <v>9</v>
      </c>
      <c r="AF69" s="14">
        <v>1</v>
      </c>
      <c r="AG69" s="14">
        <v>8</v>
      </c>
      <c r="AH69" s="39">
        <v>7</v>
      </c>
      <c r="AI69" s="14" t="e">
        <f t="shared" si="45"/>
        <v>#REF!</v>
      </c>
      <c r="AJ69" s="36" t="e">
        <f>#REF!</f>
        <v>#REF!</v>
      </c>
      <c r="AK69" s="36" t="e">
        <f>#REF!</f>
        <v>#REF!</v>
      </c>
      <c r="AL69" s="14">
        <f t="shared" si="39"/>
        <v>51</v>
      </c>
      <c r="AM69" s="14">
        <f t="shared" si="40"/>
        <v>32</v>
      </c>
      <c r="AN69" s="37">
        <v>1</v>
      </c>
      <c r="AO69" s="37">
        <v>2</v>
      </c>
      <c r="AP69" s="37">
        <v>1</v>
      </c>
      <c r="AQ69" s="37">
        <v>28</v>
      </c>
      <c r="AR69" s="14"/>
      <c r="AS69" s="14"/>
      <c r="AT69" s="14"/>
      <c r="AU69" s="14"/>
      <c r="AV69" s="14">
        <f t="shared" si="41"/>
        <v>19</v>
      </c>
      <c r="AW69" s="14">
        <v>7</v>
      </c>
      <c r="AX69" s="14">
        <v>12</v>
      </c>
      <c r="AY69" s="22">
        <f t="shared" si="28"/>
        <v>-7</v>
      </c>
      <c r="AZ69" s="23">
        <f t="shared" si="29"/>
        <v>4</v>
      </c>
      <c r="BA69" s="23">
        <f t="shared" si="38"/>
        <v>11</v>
      </c>
      <c r="BB69" s="54"/>
      <c r="BC69" s="54"/>
      <c r="BD69" s="54"/>
      <c r="BE69" s="54"/>
    </row>
    <row r="70" spans="1:57" s="15" customFormat="1" ht="20.25" customHeight="1" outlineLevel="1" x14ac:dyDescent="0.25">
      <c r="A70" s="45">
        <v>9</v>
      </c>
      <c r="B70" s="55" t="s">
        <v>193</v>
      </c>
      <c r="C70" s="45">
        <v>1</v>
      </c>
      <c r="D70" s="45">
        <v>8</v>
      </c>
      <c r="E70" s="14">
        <f t="shared" si="43"/>
        <v>16</v>
      </c>
      <c r="F70" s="14">
        <v>3</v>
      </c>
      <c r="G70" s="14">
        <v>13</v>
      </c>
      <c r="H70" s="26">
        <f t="shared" si="30"/>
        <v>30</v>
      </c>
      <c r="I70" s="26">
        <f t="shared" si="42"/>
        <v>20</v>
      </c>
      <c r="J70" s="14">
        <v>1</v>
      </c>
      <c r="K70" s="14">
        <v>2</v>
      </c>
      <c r="L70" s="14">
        <v>3</v>
      </c>
      <c r="M70" s="14">
        <v>14</v>
      </c>
      <c r="N70" s="14"/>
      <c r="O70" s="14"/>
      <c r="P70" s="14"/>
      <c r="Q70" s="26"/>
      <c r="R70" s="39">
        <f t="shared" si="37"/>
        <v>10</v>
      </c>
      <c r="S70" s="14">
        <v>4</v>
      </c>
      <c r="T70" s="14">
        <v>6</v>
      </c>
      <c r="U70" s="14">
        <f t="shared" si="12"/>
        <v>25</v>
      </c>
      <c r="V70" s="26">
        <f t="shared" si="5"/>
        <v>19</v>
      </c>
      <c r="W70" s="14">
        <v>1</v>
      </c>
      <c r="X70" s="14">
        <v>2</v>
      </c>
      <c r="Y70" s="14">
        <v>3</v>
      </c>
      <c r="Z70" s="14">
        <v>13</v>
      </c>
      <c r="AA70" s="14"/>
      <c r="AB70" s="14"/>
      <c r="AC70" s="14"/>
      <c r="AD70" s="26"/>
      <c r="AE70" s="39">
        <f t="shared" si="44"/>
        <v>6</v>
      </c>
      <c r="AF70" s="14">
        <v>1</v>
      </c>
      <c r="AG70" s="14">
        <v>5</v>
      </c>
      <c r="AH70" s="39">
        <v>3</v>
      </c>
      <c r="AI70" s="14" t="e">
        <f t="shared" si="45"/>
        <v>#REF!</v>
      </c>
      <c r="AJ70" s="36" t="e">
        <f>#REF!</f>
        <v>#REF!</v>
      </c>
      <c r="AK70" s="36" t="e">
        <f>#REF!</f>
        <v>#REF!</v>
      </c>
      <c r="AL70" s="14">
        <f t="shared" si="39"/>
        <v>34</v>
      </c>
      <c r="AM70" s="14">
        <f t="shared" si="40"/>
        <v>19</v>
      </c>
      <c r="AN70" s="37">
        <v>1</v>
      </c>
      <c r="AO70" s="37">
        <v>2</v>
      </c>
      <c r="AP70" s="37">
        <v>3</v>
      </c>
      <c r="AQ70" s="37">
        <v>13</v>
      </c>
      <c r="AR70" s="14"/>
      <c r="AS70" s="14"/>
      <c r="AT70" s="14"/>
      <c r="AU70" s="14"/>
      <c r="AV70" s="14">
        <f t="shared" si="41"/>
        <v>15</v>
      </c>
      <c r="AW70" s="14">
        <v>3</v>
      </c>
      <c r="AX70" s="14">
        <v>12</v>
      </c>
      <c r="AY70" s="22">
        <f t="shared" si="28"/>
        <v>-5</v>
      </c>
      <c r="AZ70" s="23">
        <f t="shared" si="29"/>
        <v>4</v>
      </c>
      <c r="BA70" s="23">
        <f t="shared" si="38"/>
        <v>9</v>
      </c>
      <c r="BB70" s="54"/>
      <c r="BC70" s="54"/>
      <c r="BD70" s="54"/>
      <c r="BE70" s="54"/>
    </row>
    <row r="71" spans="1:57" s="15" customFormat="1" ht="20.25" customHeight="1" outlineLevel="1" x14ac:dyDescent="0.25">
      <c r="A71" s="45">
        <v>10</v>
      </c>
      <c r="B71" s="55" t="s">
        <v>201</v>
      </c>
      <c r="C71" s="45">
        <v>1</v>
      </c>
      <c r="D71" s="45">
        <v>6</v>
      </c>
      <c r="E71" s="14">
        <f t="shared" si="43"/>
        <v>23</v>
      </c>
      <c r="F71" s="14">
        <v>6</v>
      </c>
      <c r="G71" s="14">
        <v>17</v>
      </c>
      <c r="H71" s="26">
        <f t="shared" si="30"/>
        <v>46</v>
      </c>
      <c r="I71" s="26">
        <f t="shared" si="42"/>
        <v>29</v>
      </c>
      <c r="J71" s="14">
        <v>1</v>
      </c>
      <c r="K71" s="14">
        <v>2</v>
      </c>
      <c r="L71" s="14">
        <v>8</v>
      </c>
      <c r="M71" s="14">
        <v>18</v>
      </c>
      <c r="N71" s="14">
        <v>0</v>
      </c>
      <c r="O71" s="14">
        <v>0</v>
      </c>
      <c r="P71" s="14">
        <v>0</v>
      </c>
      <c r="Q71" s="26">
        <v>0</v>
      </c>
      <c r="R71" s="39">
        <f t="shared" si="37"/>
        <v>17</v>
      </c>
      <c r="S71" s="14">
        <v>3</v>
      </c>
      <c r="T71" s="14">
        <v>14</v>
      </c>
      <c r="U71" s="14">
        <f t="shared" si="12"/>
        <v>39</v>
      </c>
      <c r="V71" s="26">
        <f t="shared" si="5"/>
        <v>30</v>
      </c>
      <c r="W71" s="14">
        <v>1</v>
      </c>
      <c r="X71" s="14">
        <v>2</v>
      </c>
      <c r="Y71" s="14">
        <v>8</v>
      </c>
      <c r="Z71" s="14">
        <v>19</v>
      </c>
      <c r="AA71" s="14">
        <v>0</v>
      </c>
      <c r="AB71" s="14">
        <v>0</v>
      </c>
      <c r="AC71" s="14">
        <v>0</v>
      </c>
      <c r="AD71" s="26">
        <v>0</v>
      </c>
      <c r="AE71" s="39">
        <f t="shared" si="44"/>
        <v>9</v>
      </c>
      <c r="AF71" s="14">
        <v>1</v>
      </c>
      <c r="AG71" s="14">
        <v>8</v>
      </c>
      <c r="AH71" s="39">
        <v>9</v>
      </c>
      <c r="AI71" s="14" t="e">
        <f t="shared" si="45"/>
        <v>#REF!</v>
      </c>
      <c r="AJ71" s="36" t="e">
        <f>#REF!</f>
        <v>#REF!</v>
      </c>
      <c r="AK71" s="36" t="e">
        <f>#REF!</f>
        <v>#REF!</v>
      </c>
      <c r="AL71" s="14">
        <f t="shared" si="39"/>
        <v>51</v>
      </c>
      <c r="AM71" s="14">
        <f>AN71+AO71+AP71+AQ71+AR71+AS71+AT71+AU71</f>
        <v>35</v>
      </c>
      <c r="AN71" s="37">
        <v>1</v>
      </c>
      <c r="AO71" s="37">
        <v>2</v>
      </c>
      <c r="AP71" s="37">
        <v>8</v>
      </c>
      <c r="AQ71" s="37">
        <v>21</v>
      </c>
      <c r="AR71" s="14">
        <v>1</v>
      </c>
      <c r="AS71" s="14">
        <v>1</v>
      </c>
      <c r="AT71" s="14">
        <v>1</v>
      </c>
      <c r="AU71" s="14">
        <v>0</v>
      </c>
      <c r="AV71" s="14">
        <f t="shared" si="41"/>
        <v>16</v>
      </c>
      <c r="AW71" s="14">
        <v>3</v>
      </c>
      <c r="AX71" s="14">
        <v>13</v>
      </c>
      <c r="AY71" s="22">
        <f t="shared" si="28"/>
        <v>-7</v>
      </c>
      <c r="AZ71" s="23">
        <f t="shared" si="29"/>
        <v>5</v>
      </c>
      <c r="BA71" s="23">
        <f t="shared" si="38"/>
        <v>12</v>
      </c>
      <c r="BB71" s="54"/>
      <c r="BC71" s="54"/>
      <c r="BD71" s="54"/>
      <c r="BE71" s="54"/>
    </row>
    <row r="72" spans="1:57" s="15" customFormat="1" ht="20.25" customHeight="1" outlineLevel="1" x14ac:dyDescent="0.25">
      <c r="A72" s="45">
        <v>11</v>
      </c>
      <c r="B72" s="55" t="s">
        <v>205</v>
      </c>
      <c r="C72" s="45">
        <v>1</v>
      </c>
      <c r="D72" s="45">
        <v>3</v>
      </c>
      <c r="E72" s="14">
        <f t="shared" si="43"/>
        <v>25</v>
      </c>
      <c r="F72" s="14">
        <v>3</v>
      </c>
      <c r="G72" s="14">
        <v>22</v>
      </c>
      <c r="H72" s="26">
        <f t="shared" si="30"/>
        <v>57</v>
      </c>
      <c r="I72" s="26">
        <f t="shared" si="42"/>
        <v>35</v>
      </c>
      <c r="J72" s="14">
        <v>1</v>
      </c>
      <c r="K72" s="14">
        <v>2</v>
      </c>
      <c r="L72" s="14">
        <v>6</v>
      </c>
      <c r="M72" s="14">
        <v>25</v>
      </c>
      <c r="N72" s="14">
        <v>1</v>
      </c>
      <c r="O72" s="14"/>
      <c r="P72" s="14"/>
      <c r="Q72" s="26"/>
      <c r="R72" s="39">
        <f t="shared" si="37"/>
        <v>22</v>
      </c>
      <c r="S72" s="14">
        <v>7</v>
      </c>
      <c r="T72" s="14">
        <v>15</v>
      </c>
      <c r="U72" s="14">
        <f t="shared" si="12"/>
        <v>53</v>
      </c>
      <c r="V72" s="26">
        <f t="shared" si="5"/>
        <v>37</v>
      </c>
      <c r="W72" s="14">
        <v>1</v>
      </c>
      <c r="X72" s="14">
        <v>2</v>
      </c>
      <c r="Y72" s="14">
        <v>8</v>
      </c>
      <c r="Z72" s="14">
        <v>25</v>
      </c>
      <c r="AA72" s="14">
        <v>1</v>
      </c>
      <c r="AB72" s="14"/>
      <c r="AC72" s="14"/>
      <c r="AD72" s="26"/>
      <c r="AE72" s="39">
        <f t="shared" si="44"/>
        <v>16</v>
      </c>
      <c r="AF72" s="14">
        <v>2</v>
      </c>
      <c r="AG72" s="14">
        <v>14</v>
      </c>
      <c r="AH72" s="39">
        <v>2</v>
      </c>
      <c r="AI72" s="14" t="e">
        <f t="shared" si="45"/>
        <v>#REF!</v>
      </c>
      <c r="AJ72" s="36" t="e">
        <f>#REF!</f>
        <v>#REF!</v>
      </c>
      <c r="AK72" s="36" t="e">
        <f>#REF!</f>
        <v>#REF!</v>
      </c>
      <c r="AL72" s="14">
        <f t="shared" si="39"/>
        <v>55</v>
      </c>
      <c r="AM72" s="14">
        <f t="shared" ref="AM72:AM79" si="46">SUM(AN72:AU72)</f>
        <v>35</v>
      </c>
      <c r="AN72" s="37">
        <v>1</v>
      </c>
      <c r="AO72" s="37">
        <v>2</v>
      </c>
      <c r="AP72" s="37">
        <v>6</v>
      </c>
      <c r="AQ72" s="37">
        <v>25</v>
      </c>
      <c r="AR72" s="14">
        <v>1</v>
      </c>
      <c r="AS72" s="14"/>
      <c r="AT72" s="14"/>
      <c r="AU72" s="14"/>
      <c r="AV72" s="14">
        <f t="shared" si="41"/>
        <v>20</v>
      </c>
      <c r="AW72" s="14">
        <v>4</v>
      </c>
      <c r="AX72" s="14">
        <v>16</v>
      </c>
      <c r="AY72" s="22">
        <f t="shared" si="28"/>
        <v>-4</v>
      </c>
      <c r="AZ72" s="23">
        <f t="shared" si="29"/>
        <v>-2</v>
      </c>
      <c r="BA72" s="23">
        <f t="shared" si="38"/>
        <v>2</v>
      </c>
      <c r="BB72" s="54"/>
      <c r="BC72" s="54"/>
      <c r="BD72" s="54"/>
      <c r="BE72" s="54"/>
    </row>
    <row r="73" spans="1:57" s="15" customFormat="1" ht="20.25" customHeight="1" outlineLevel="1" x14ac:dyDescent="0.25">
      <c r="A73" s="45">
        <v>12</v>
      </c>
      <c r="B73" s="55" t="s">
        <v>194</v>
      </c>
      <c r="C73" s="45">
        <v>1</v>
      </c>
      <c r="D73" s="45">
        <v>1</v>
      </c>
      <c r="E73" s="14">
        <f t="shared" si="43"/>
        <v>8</v>
      </c>
      <c r="F73" s="14">
        <v>1</v>
      </c>
      <c r="G73" s="14">
        <v>7</v>
      </c>
      <c r="H73" s="26">
        <f t="shared" si="30"/>
        <v>14</v>
      </c>
      <c r="I73" s="26">
        <f t="shared" si="42"/>
        <v>9</v>
      </c>
      <c r="J73" s="14">
        <v>1</v>
      </c>
      <c r="K73" s="14">
        <v>2</v>
      </c>
      <c r="L73" s="14"/>
      <c r="M73" s="14">
        <v>6</v>
      </c>
      <c r="N73" s="14">
        <v>0</v>
      </c>
      <c r="O73" s="14"/>
      <c r="P73" s="14"/>
      <c r="Q73" s="26"/>
      <c r="R73" s="39">
        <f t="shared" si="37"/>
        <v>5</v>
      </c>
      <c r="S73" s="14">
        <v>1</v>
      </c>
      <c r="T73" s="14">
        <v>4</v>
      </c>
      <c r="U73" s="14">
        <f t="shared" si="12"/>
        <v>13</v>
      </c>
      <c r="V73" s="26">
        <f t="shared" si="5"/>
        <v>9</v>
      </c>
      <c r="W73" s="14">
        <v>1</v>
      </c>
      <c r="X73" s="14">
        <v>2</v>
      </c>
      <c r="Y73" s="14">
        <v>0</v>
      </c>
      <c r="Z73" s="14">
        <v>6</v>
      </c>
      <c r="AA73" s="14"/>
      <c r="AB73" s="14"/>
      <c r="AC73" s="14"/>
      <c r="AD73" s="26"/>
      <c r="AE73" s="39">
        <f t="shared" si="44"/>
        <v>4</v>
      </c>
      <c r="AF73" s="14"/>
      <c r="AG73" s="14">
        <v>4</v>
      </c>
      <c r="AH73" s="39">
        <v>3</v>
      </c>
      <c r="AI73" s="14" t="e">
        <f t="shared" si="45"/>
        <v>#REF!</v>
      </c>
      <c r="AJ73" s="36" t="e">
        <f>#REF!</f>
        <v>#REF!</v>
      </c>
      <c r="AK73" s="36" t="e">
        <f>#REF!</f>
        <v>#REF!</v>
      </c>
      <c r="AL73" s="14">
        <f t="shared" si="39"/>
        <v>21</v>
      </c>
      <c r="AM73" s="14">
        <f t="shared" si="46"/>
        <v>9</v>
      </c>
      <c r="AN73" s="37">
        <v>1</v>
      </c>
      <c r="AO73" s="37">
        <v>2</v>
      </c>
      <c r="AP73" s="37"/>
      <c r="AQ73" s="37">
        <v>6</v>
      </c>
      <c r="AR73" s="14"/>
      <c r="AS73" s="14"/>
      <c r="AT73" s="14"/>
      <c r="AU73" s="14"/>
      <c r="AV73" s="14">
        <f t="shared" si="41"/>
        <v>12</v>
      </c>
      <c r="AW73" s="14">
        <v>5</v>
      </c>
      <c r="AX73" s="14">
        <v>7</v>
      </c>
      <c r="AY73" s="22">
        <f t="shared" si="28"/>
        <v>-1</v>
      </c>
      <c r="AZ73" s="23">
        <f t="shared" si="29"/>
        <v>7</v>
      </c>
      <c r="BA73" s="23">
        <f t="shared" si="38"/>
        <v>8</v>
      </c>
      <c r="BB73" s="54"/>
      <c r="BC73" s="54"/>
      <c r="BD73" s="54"/>
      <c r="BE73" s="54"/>
    </row>
    <row r="74" spans="1:57" s="15" customFormat="1" ht="20.25" customHeight="1" outlineLevel="1" x14ac:dyDescent="0.25">
      <c r="A74" s="45">
        <v>13</v>
      </c>
      <c r="B74" s="55" t="s">
        <v>195</v>
      </c>
      <c r="C74" s="45">
        <v>1</v>
      </c>
      <c r="D74" s="45">
        <v>3</v>
      </c>
      <c r="E74" s="14">
        <f t="shared" si="43"/>
        <v>8</v>
      </c>
      <c r="F74" s="14">
        <v>2</v>
      </c>
      <c r="G74" s="14">
        <v>6</v>
      </c>
      <c r="H74" s="26">
        <f t="shared" si="30"/>
        <v>15</v>
      </c>
      <c r="I74" s="26">
        <f t="shared" si="42"/>
        <v>11</v>
      </c>
      <c r="J74" s="14">
        <v>1</v>
      </c>
      <c r="K74" s="14">
        <v>1</v>
      </c>
      <c r="L74" s="14">
        <v>2</v>
      </c>
      <c r="M74" s="14">
        <v>7</v>
      </c>
      <c r="N74" s="14"/>
      <c r="O74" s="14"/>
      <c r="P74" s="14"/>
      <c r="Q74" s="26"/>
      <c r="R74" s="39">
        <f t="shared" si="37"/>
        <v>4</v>
      </c>
      <c r="S74" s="14">
        <v>1</v>
      </c>
      <c r="T74" s="14">
        <v>3</v>
      </c>
      <c r="U74" s="14">
        <f t="shared" si="12"/>
        <v>14</v>
      </c>
      <c r="V74" s="26">
        <f t="shared" si="5"/>
        <v>11</v>
      </c>
      <c r="W74" s="14">
        <v>1</v>
      </c>
      <c r="X74" s="14">
        <v>1</v>
      </c>
      <c r="Y74" s="14">
        <v>2</v>
      </c>
      <c r="Z74" s="14">
        <v>7</v>
      </c>
      <c r="AA74" s="14"/>
      <c r="AB74" s="14"/>
      <c r="AC74" s="14"/>
      <c r="AD74" s="26"/>
      <c r="AE74" s="39">
        <f t="shared" si="44"/>
        <v>3</v>
      </c>
      <c r="AF74" s="14"/>
      <c r="AG74" s="14">
        <v>3</v>
      </c>
      <c r="AH74" s="39">
        <v>2</v>
      </c>
      <c r="AI74" s="14" t="e">
        <f t="shared" si="45"/>
        <v>#REF!</v>
      </c>
      <c r="AJ74" s="36" t="e">
        <f>#REF!</f>
        <v>#REF!</v>
      </c>
      <c r="AK74" s="36" t="e">
        <f>#REF!</f>
        <v>#REF!</v>
      </c>
      <c r="AL74" s="14">
        <f t="shared" si="39"/>
        <v>21</v>
      </c>
      <c r="AM74" s="14">
        <f t="shared" si="46"/>
        <v>14</v>
      </c>
      <c r="AN74" s="37">
        <v>1</v>
      </c>
      <c r="AO74" s="37">
        <v>2</v>
      </c>
      <c r="AP74" s="37">
        <v>2</v>
      </c>
      <c r="AQ74" s="37">
        <v>6</v>
      </c>
      <c r="AR74" s="14">
        <v>1</v>
      </c>
      <c r="AS74" s="14">
        <v>1</v>
      </c>
      <c r="AT74" s="14">
        <v>1</v>
      </c>
      <c r="AU74" s="14"/>
      <c r="AV74" s="14">
        <f t="shared" si="41"/>
        <v>7</v>
      </c>
      <c r="AW74" s="14">
        <v>2</v>
      </c>
      <c r="AX74" s="14">
        <v>5</v>
      </c>
      <c r="AY74" s="22">
        <f t="shared" si="28"/>
        <v>-1</v>
      </c>
      <c r="AZ74" s="23">
        <f t="shared" si="29"/>
        <v>6</v>
      </c>
      <c r="BA74" s="23">
        <f t="shared" si="38"/>
        <v>7</v>
      </c>
      <c r="BB74" s="54"/>
      <c r="BC74" s="54"/>
      <c r="BD74" s="54"/>
      <c r="BE74" s="54"/>
    </row>
    <row r="75" spans="1:57" s="15" customFormat="1" ht="20.25" customHeight="1" outlineLevel="1" x14ac:dyDescent="0.25">
      <c r="A75" s="45">
        <v>14</v>
      </c>
      <c r="B75" s="55" t="s">
        <v>196</v>
      </c>
      <c r="C75" s="45">
        <v>1</v>
      </c>
      <c r="D75" s="45">
        <v>6</v>
      </c>
      <c r="E75" s="14">
        <f t="shared" si="43"/>
        <v>18</v>
      </c>
      <c r="F75" s="14">
        <v>2</v>
      </c>
      <c r="G75" s="14">
        <v>16</v>
      </c>
      <c r="H75" s="26">
        <f t="shared" si="30"/>
        <v>38</v>
      </c>
      <c r="I75" s="26">
        <f t="shared" si="42"/>
        <v>25</v>
      </c>
      <c r="J75" s="14">
        <v>1</v>
      </c>
      <c r="K75" s="14">
        <v>2</v>
      </c>
      <c r="L75" s="14">
        <v>2</v>
      </c>
      <c r="M75" s="14">
        <v>20</v>
      </c>
      <c r="N75" s="14"/>
      <c r="O75" s="14"/>
      <c r="P75" s="14"/>
      <c r="Q75" s="26"/>
      <c r="R75" s="39">
        <f t="shared" si="37"/>
        <v>13</v>
      </c>
      <c r="S75" s="14">
        <v>2</v>
      </c>
      <c r="T75" s="14">
        <v>11</v>
      </c>
      <c r="U75" s="14">
        <f t="shared" si="12"/>
        <v>32</v>
      </c>
      <c r="V75" s="26">
        <f t="shared" si="5"/>
        <v>25</v>
      </c>
      <c r="W75" s="14">
        <v>1</v>
      </c>
      <c r="X75" s="14">
        <v>2</v>
      </c>
      <c r="Y75" s="14">
        <v>2</v>
      </c>
      <c r="Z75" s="14">
        <v>20</v>
      </c>
      <c r="AA75" s="14"/>
      <c r="AB75" s="14"/>
      <c r="AC75" s="14"/>
      <c r="AD75" s="26"/>
      <c r="AE75" s="39">
        <f t="shared" si="44"/>
        <v>7</v>
      </c>
      <c r="AF75" s="14">
        <v>1</v>
      </c>
      <c r="AG75" s="14">
        <v>6</v>
      </c>
      <c r="AH75" s="39">
        <v>4</v>
      </c>
      <c r="AI75" s="14" t="e">
        <f t="shared" si="45"/>
        <v>#REF!</v>
      </c>
      <c r="AJ75" s="36" t="e">
        <f>#REF!</f>
        <v>#REF!</v>
      </c>
      <c r="AK75" s="36" t="e">
        <f>#REF!</f>
        <v>#REF!</v>
      </c>
      <c r="AL75" s="14">
        <f t="shared" si="39"/>
        <v>41</v>
      </c>
      <c r="AM75" s="14">
        <f t="shared" si="46"/>
        <v>26</v>
      </c>
      <c r="AN75" s="37">
        <v>1</v>
      </c>
      <c r="AO75" s="37">
        <v>2</v>
      </c>
      <c r="AP75" s="37">
        <v>2</v>
      </c>
      <c r="AQ75" s="37">
        <v>21</v>
      </c>
      <c r="AR75" s="14"/>
      <c r="AS75" s="14"/>
      <c r="AT75" s="14"/>
      <c r="AU75" s="14"/>
      <c r="AV75" s="14">
        <f t="shared" si="41"/>
        <v>15</v>
      </c>
      <c r="AW75" s="14">
        <v>4</v>
      </c>
      <c r="AX75" s="14">
        <v>11</v>
      </c>
      <c r="AY75" s="22">
        <f t="shared" si="28"/>
        <v>-6</v>
      </c>
      <c r="AZ75" s="23">
        <f t="shared" si="29"/>
        <v>3</v>
      </c>
      <c r="BA75" s="23">
        <f t="shared" si="38"/>
        <v>9</v>
      </c>
      <c r="BB75" s="54"/>
      <c r="BC75" s="54"/>
      <c r="BD75" s="54"/>
      <c r="BE75" s="54"/>
    </row>
    <row r="76" spans="1:57" s="15" customFormat="1" ht="20.25" customHeight="1" outlineLevel="1" x14ac:dyDescent="0.25">
      <c r="A76" s="45">
        <v>15</v>
      </c>
      <c r="B76" s="55" t="s">
        <v>202</v>
      </c>
      <c r="C76" s="45">
        <v>1</v>
      </c>
      <c r="D76" s="45">
        <v>5</v>
      </c>
      <c r="E76" s="14">
        <f t="shared" si="43"/>
        <v>16</v>
      </c>
      <c r="F76" s="14">
        <v>3</v>
      </c>
      <c r="G76" s="14">
        <v>13</v>
      </c>
      <c r="H76" s="26">
        <f t="shared" si="30"/>
        <v>32</v>
      </c>
      <c r="I76" s="26">
        <f t="shared" si="42"/>
        <v>20</v>
      </c>
      <c r="J76" s="14">
        <v>1</v>
      </c>
      <c r="K76" s="14">
        <v>2</v>
      </c>
      <c r="L76" s="14">
        <v>3</v>
      </c>
      <c r="M76" s="14">
        <v>14</v>
      </c>
      <c r="N76" s="14"/>
      <c r="O76" s="14"/>
      <c r="P76" s="14"/>
      <c r="Q76" s="26"/>
      <c r="R76" s="39">
        <f t="shared" si="37"/>
        <v>12</v>
      </c>
      <c r="S76" s="14">
        <v>3</v>
      </c>
      <c r="T76" s="14">
        <v>9</v>
      </c>
      <c r="U76" s="14">
        <f t="shared" si="12"/>
        <v>31</v>
      </c>
      <c r="V76" s="26">
        <f t="shared" si="5"/>
        <v>21</v>
      </c>
      <c r="W76" s="14">
        <v>1</v>
      </c>
      <c r="X76" s="14">
        <v>2</v>
      </c>
      <c r="Y76" s="14">
        <v>3</v>
      </c>
      <c r="Z76" s="14">
        <v>15</v>
      </c>
      <c r="AA76" s="14"/>
      <c r="AB76" s="14"/>
      <c r="AC76" s="14"/>
      <c r="AD76" s="26"/>
      <c r="AE76" s="39">
        <f t="shared" si="44"/>
        <v>10</v>
      </c>
      <c r="AF76" s="14">
        <v>1</v>
      </c>
      <c r="AG76" s="14">
        <v>9</v>
      </c>
      <c r="AH76" s="39">
        <v>2</v>
      </c>
      <c r="AI76" s="14" t="e">
        <f t="shared" si="45"/>
        <v>#REF!</v>
      </c>
      <c r="AJ76" s="36" t="e">
        <f>#REF!</f>
        <v>#REF!</v>
      </c>
      <c r="AK76" s="36" t="e">
        <f>#REF!</f>
        <v>#REF!</v>
      </c>
      <c r="AL76" s="14">
        <f t="shared" si="39"/>
        <v>37</v>
      </c>
      <c r="AM76" s="14">
        <f t="shared" si="46"/>
        <v>21</v>
      </c>
      <c r="AN76" s="37">
        <v>1</v>
      </c>
      <c r="AO76" s="37">
        <v>2</v>
      </c>
      <c r="AP76" s="37">
        <v>3</v>
      </c>
      <c r="AQ76" s="37">
        <v>15</v>
      </c>
      <c r="AR76" s="14"/>
      <c r="AS76" s="14"/>
      <c r="AT76" s="14"/>
      <c r="AU76" s="14"/>
      <c r="AV76" s="14">
        <f t="shared" si="41"/>
        <v>16</v>
      </c>
      <c r="AW76" s="14">
        <v>7</v>
      </c>
      <c r="AX76" s="14">
        <v>9</v>
      </c>
      <c r="AY76" s="22">
        <f t="shared" si="28"/>
        <v>-1</v>
      </c>
      <c r="AZ76" s="23">
        <f t="shared" si="29"/>
        <v>5</v>
      </c>
      <c r="BA76" s="23">
        <f t="shared" si="38"/>
        <v>6</v>
      </c>
      <c r="BB76" s="54"/>
      <c r="BC76" s="54"/>
      <c r="BD76" s="54"/>
      <c r="BE76" s="54"/>
    </row>
    <row r="77" spans="1:57" s="15" customFormat="1" ht="20.25" customHeight="1" outlineLevel="1" x14ac:dyDescent="0.25">
      <c r="A77" s="45">
        <v>16</v>
      </c>
      <c r="B77" s="55" t="s">
        <v>197</v>
      </c>
      <c r="C77" s="45">
        <v>1</v>
      </c>
      <c r="D77" s="45">
        <v>6</v>
      </c>
      <c r="E77" s="14">
        <f t="shared" si="43"/>
        <v>21</v>
      </c>
      <c r="F77" s="14">
        <v>4</v>
      </c>
      <c r="G77" s="14">
        <v>17</v>
      </c>
      <c r="H77" s="26">
        <v>41</v>
      </c>
      <c r="I77" s="26">
        <f t="shared" si="42"/>
        <v>26</v>
      </c>
      <c r="J77" s="14">
        <v>1</v>
      </c>
      <c r="K77" s="14">
        <v>2</v>
      </c>
      <c r="L77" s="14">
        <v>7</v>
      </c>
      <c r="M77" s="14">
        <v>16</v>
      </c>
      <c r="N77" s="14"/>
      <c r="O77" s="14"/>
      <c r="P77" s="14"/>
      <c r="Q77" s="26"/>
      <c r="R77" s="39">
        <f t="shared" si="37"/>
        <v>16</v>
      </c>
      <c r="S77" s="14">
        <v>5</v>
      </c>
      <c r="T77" s="14">
        <v>11</v>
      </c>
      <c r="U77" s="14">
        <f t="shared" si="12"/>
        <v>53</v>
      </c>
      <c r="V77" s="26">
        <f t="shared" ref="V77:V140" si="47">SUM(W77:AC77)</f>
        <v>42</v>
      </c>
      <c r="W77" s="14">
        <v>1</v>
      </c>
      <c r="X77" s="14">
        <v>2</v>
      </c>
      <c r="Y77" s="14">
        <v>7</v>
      </c>
      <c r="Z77" s="14">
        <v>32</v>
      </c>
      <c r="AA77" s="14"/>
      <c r="AB77" s="14"/>
      <c r="AC77" s="14"/>
      <c r="AD77" s="26"/>
      <c r="AE77" s="39">
        <f t="shared" si="44"/>
        <v>11</v>
      </c>
      <c r="AF77" s="14"/>
      <c r="AG77" s="14">
        <v>11</v>
      </c>
      <c r="AH77" s="39">
        <v>9</v>
      </c>
      <c r="AI77" s="14" t="e">
        <f t="shared" si="45"/>
        <v>#REF!</v>
      </c>
      <c r="AJ77" s="36" t="e">
        <f>#REF!</f>
        <v>#REF!</v>
      </c>
      <c r="AK77" s="36" t="e">
        <f>#REF!</f>
        <v>#REF!</v>
      </c>
      <c r="AL77" s="14">
        <v>45</v>
      </c>
      <c r="AM77" s="14">
        <f t="shared" si="46"/>
        <v>45</v>
      </c>
      <c r="AN77" s="37">
        <v>1</v>
      </c>
      <c r="AO77" s="37">
        <v>2</v>
      </c>
      <c r="AP77" s="37">
        <v>8</v>
      </c>
      <c r="AQ77" s="37">
        <v>34</v>
      </c>
      <c r="AR77" s="14"/>
      <c r="AS77" s="14"/>
      <c r="AT77" s="14"/>
      <c r="AU77" s="14"/>
      <c r="AV77" s="14">
        <f t="shared" si="41"/>
        <v>11</v>
      </c>
      <c r="AW77" s="14"/>
      <c r="AX77" s="14">
        <v>11</v>
      </c>
      <c r="AY77" s="22">
        <f t="shared" si="28"/>
        <v>12</v>
      </c>
      <c r="AZ77" s="23">
        <f t="shared" si="29"/>
        <v>4</v>
      </c>
      <c r="BA77" s="23">
        <f t="shared" si="38"/>
        <v>-8</v>
      </c>
      <c r="BB77" s="54"/>
      <c r="BC77" s="54"/>
      <c r="BD77" s="54"/>
      <c r="BE77" s="54"/>
    </row>
    <row r="78" spans="1:57" s="15" customFormat="1" ht="20.25" customHeight="1" outlineLevel="1" x14ac:dyDescent="0.25">
      <c r="A78" s="45">
        <v>17</v>
      </c>
      <c r="B78" s="55" t="s">
        <v>198</v>
      </c>
      <c r="C78" s="45">
        <v>1</v>
      </c>
      <c r="D78" s="45">
        <v>5</v>
      </c>
      <c r="E78" s="14">
        <f t="shared" si="43"/>
        <v>16</v>
      </c>
      <c r="F78" s="14">
        <v>3</v>
      </c>
      <c r="G78" s="14">
        <v>13</v>
      </c>
      <c r="H78" s="26">
        <f>I78+R78</f>
        <v>32</v>
      </c>
      <c r="I78" s="26">
        <f t="shared" si="42"/>
        <v>21</v>
      </c>
      <c r="J78" s="14">
        <v>1</v>
      </c>
      <c r="K78" s="14">
        <v>2</v>
      </c>
      <c r="L78" s="14">
        <v>3</v>
      </c>
      <c r="M78" s="14">
        <v>15</v>
      </c>
      <c r="N78" s="14"/>
      <c r="O78" s="14"/>
      <c r="P78" s="14"/>
      <c r="Q78" s="26"/>
      <c r="R78" s="39">
        <f t="shared" si="37"/>
        <v>11</v>
      </c>
      <c r="S78" s="14">
        <v>2</v>
      </c>
      <c r="T78" s="14">
        <v>9</v>
      </c>
      <c r="U78" s="14">
        <f t="shared" ref="U78:U141" si="48">V78+AE78</f>
        <v>31</v>
      </c>
      <c r="V78" s="26">
        <f t="shared" si="47"/>
        <v>20</v>
      </c>
      <c r="W78" s="14">
        <v>1</v>
      </c>
      <c r="X78" s="14">
        <v>2</v>
      </c>
      <c r="Y78" s="14">
        <v>3</v>
      </c>
      <c r="Z78" s="14">
        <v>14</v>
      </c>
      <c r="AA78" s="14"/>
      <c r="AB78" s="14"/>
      <c r="AC78" s="14"/>
      <c r="AD78" s="26"/>
      <c r="AE78" s="39">
        <f t="shared" si="44"/>
        <v>11</v>
      </c>
      <c r="AF78" s="14">
        <v>3</v>
      </c>
      <c r="AG78" s="14">
        <v>8</v>
      </c>
      <c r="AH78" s="39">
        <v>2</v>
      </c>
      <c r="AI78" s="14" t="e">
        <f t="shared" si="45"/>
        <v>#REF!</v>
      </c>
      <c r="AJ78" s="36" t="e">
        <f>#REF!</f>
        <v>#REF!</v>
      </c>
      <c r="AK78" s="36" t="e">
        <f>#REF!</f>
        <v>#REF!</v>
      </c>
      <c r="AL78" s="14">
        <f>AM78+AV78</f>
        <v>36</v>
      </c>
      <c r="AM78" s="14">
        <f t="shared" si="46"/>
        <v>21</v>
      </c>
      <c r="AN78" s="37">
        <v>1</v>
      </c>
      <c r="AO78" s="37">
        <v>2</v>
      </c>
      <c r="AP78" s="37">
        <v>4</v>
      </c>
      <c r="AQ78" s="37">
        <v>14</v>
      </c>
      <c r="AR78" s="14"/>
      <c r="AS78" s="14"/>
      <c r="AT78" s="14"/>
      <c r="AU78" s="14"/>
      <c r="AV78" s="14">
        <f t="shared" si="41"/>
        <v>15</v>
      </c>
      <c r="AW78" s="14">
        <v>4</v>
      </c>
      <c r="AX78" s="14">
        <v>11</v>
      </c>
      <c r="AY78" s="22">
        <f t="shared" si="28"/>
        <v>-1</v>
      </c>
      <c r="AZ78" s="23">
        <f t="shared" si="29"/>
        <v>4</v>
      </c>
      <c r="BA78" s="23">
        <f t="shared" si="38"/>
        <v>5</v>
      </c>
      <c r="BB78" s="54"/>
      <c r="BC78" s="54"/>
      <c r="BD78" s="54"/>
      <c r="BE78" s="54"/>
    </row>
    <row r="79" spans="1:57" s="15" customFormat="1" ht="20.25" customHeight="1" outlineLevel="1" x14ac:dyDescent="0.25">
      <c r="A79" s="45">
        <v>18</v>
      </c>
      <c r="B79" s="55" t="s">
        <v>203</v>
      </c>
      <c r="C79" s="45">
        <v>1</v>
      </c>
      <c r="D79" s="45">
        <v>11</v>
      </c>
      <c r="E79" s="14">
        <f t="shared" si="43"/>
        <v>25</v>
      </c>
      <c r="F79" s="14">
        <v>4</v>
      </c>
      <c r="G79" s="14">
        <v>21</v>
      </c>
      <c r="H79" s="26">
        <f>I79+R79</f>
        <v>51</v>
      </c>
      <c r="I79" s="26">
        <f t="shared" si="42"/>
        <v>32</v>
      </c>
      <c r="J79" s="14">
        <v>1</v>
      </c>
      <c r="K79" s="14">
        <v>2</v>
      </c>
      <c r="L79" s="14">
        <v>5</v>
      </c>
      <c r="M79" s="14">
        <v>24</v>
      </c>
      <c r="N79" s="14"/>
      <c r="O79" s="14"/>
      <c r="P79" s="14"/>
      <c r="Q79" s="26"/>
      <c r="R79" s="39">
        <f t="shared" si="37"/>
        <v>19</v>
      </c>
      <c r="S79" s="14">
        <v>2</v>
      </c>
      <c r="T79" s="14">
        <v>17</v>
      </c>
      <c r="U79" s="14">
        <f t="shared" si="48"/>
        <v>46</v>
      </c>
      <c r="V79" s="26">
        <f t="shared" si="47"/>
        <v>33</v>
      </c>
      <c r="W79" s="14">
        <v>1</v>
      </c>
      <c r="X79" s="14">
        <v>2</v>
      </c>
      <c r="Y79" s="14">
        <v>5</v>
      </c>
      <c r="Z79" s="14">
        <v>25</v>
      </c>
      <c r="AA79" s="14"/>
      <c r="AB79" s="14"/>
      <c r="AC79" s="14"/>
      <c r="AD79" s="26"/>
      <c r="AE79" s="39">
        <f t="shared" si="44"/>
        <v>13</v>
      </c>
      <c r="AF79" s="14">
        <v>2</v>
      </c>
      <c r="AG79" s="14">
        <v>11</v>
      </c>
      <c r="AH79" s="39">
        <v>2</v>
      </c>
      <c r="AI79" s="14" t="e">
        <f t="shared" si="45"/>
        <v>#REF!</v>
      </c>
      <c r="AJ79" s="36" t="e">
        <f>#REF!</f>
        <v>#REF!</v>
      </c>
      <c r="AK79" s="36" t="e">
        <f>#REF!</f>
        <v>#REF!</v>
      </c>
      <c r="AL79" s="14">
        <f>AM79+AV79</f>
        <v>49</v>
      </c>
      <c r="AM79" s="14">
        <f t="shared" si="46"/>
        <v>37</v>
      </c>
      <c r="AN79" s="37">
        <v>1</v>
      </c>
      <c r="AO79" s="37">
        <v>2</v>
      </c>
      <c r="AP79" s="37">
        <v>6</v>
      </c>
      <c r="AQ79" s="37">
        <v>28</v>
      </c>
      <c r="AR79" s="14"/>
      <c r="AS79" s="14"/>
      <c r="AT79" s="14"/>
      <c r="AU79" s="14"/>
      <c r="AV79" s="14">
        <f t="shared" si="41"/>
        <v>12</v>
      </c>
      <c r="AW79" s="14">
        <v>2</v>
      </c>
      <c r="AX79" s="14">
        <v>10</v>
      </c>
      <c r="AY79" s="22">
        <f t="shared" si="28"/>
        <v>-5</v>
      </c>
      <c r="AZ79" s="23">
        <f t="shared" si="29"/>
        <v>-2</v>
      </c>
      <c r="BA79" s="23">
        <f t="shared" si="38"/>
        <v>3</v>
      </c>
      <c r="BB79" s="54"/>
      <c r="BC79" s="54"/>
      <c r="BD79" s="54"/>
      <c r="BE79" s="54"/>
    </row>
    <row r="80" spans="1:57" s="15" customFormat="1" ht="20.25" customHeight="1" x14ac:dyDescent="0.25">
      <c r="A80" s="47" t="s">
        <v>163</v>
      </c>
      <c r="B80" s="48" t="s">
        <v>159</v>
      </c>
      <c r="C80" s="47">
        <f>SUM(C81:C109)</f>
        <v>29</v>
      </c>
      <c r="D80" s="47">
        <f t="shared" ref="D80:BA80" si="49">SUM(D81:D109)</f>
        <v>163</v>
      </c>
      <c r="E80" s="47">
        <f t="shared" si="49"/>
        <v>501</v>
      </c>
      <c r="F80" s="47">
        <f t="shared" si="49"/>
        <v>165</v>
      </c>
      <c r="G80" s="47">
        <f t="shared" si="49"/>
        <v>336</v>
      </c>
      <c r="H80" s="25">
        <f t="shared" si="49"/>
        <v>1006</v>
      </c>
      <c r="I80" s="25">
        <f t="shared" si="49"/>
        <v>466</v>
      </c>
      <c r="J80" s="47">
        <f t="shared" si="49"/>
        <v>29</v>
      </c>
      <c r="K80" s="47">
        <f t="shared" si="49"/>
        <v>58</v>
      </c>
      <c r="L80" s="47">
        <f t="shared" si="49"/>
        <v>115</v>
      </c>
      <c r="M80" s="47">
        <f t="shared" si="49"/>
        <v>263</v>
      </c>
      <c r="N80" s="47">
        <f t="shared" si="49"/>
        <v>1</v>
      </c>
      <c r="O80" s="47">
        <f t="shared" si="49"/>
        <v>0</v>
      </c>
      <c r="P80" s="47">
        <f t="shared" si="49"/>
        <v>0</v>
      </c>
      <c r="Q80" s="25">
        <f t="shared" si="49"/>
        <v>0</v>
      </c>
      <c r="R80" s="40">
        <f t="shared" si="49"/>
        <v>540</v>
      </c>
      <c r="S80" s="47">
        <f t="shared" si="49"/>
        <v>171</v>
      </c>
      <c r="T80" s="47">
        <f t="shared" si="49"/>
        <v>369</v>
      </c>
      <c r="U80" s="14">
        <f t="shared" si="48"/>
        <v>974</v>
      </c>
      <c r="V80" s="26">
        <f t="shared" si="47"/>
        <v>453</v>
      </c>
      <c r="W80" s="47">
        <f t="shared" si="49"/>
        <v>28</v>
      </c>
      <c r="X80" s="47">
        <f t="shared" si="49"/>
        <v>51</v>
      </c>
      <c r="Y80" s="47">
        <f t="shared" si="49"/>
        <v>98</v>
      </c>
      <c r="Z80" s="47">
        <f t="shared" si="49"/>
        <v>255</v>
      </c>
      <c r="AA80" s="47">
        <f t="shared" si="49"/>
        <v>19</v>
      </c>
      <c r="AB80" s="47">
        <f t="shared" si="49"/>
        <v>0</v>
      </c>
      <c r="AC80" s="47">
        <f t="shared" si="49"/>
        <v>2</v>
      </c>
      <c r="AD80" s="25"/>
      <c r="AE80" s="40">
        <f t="shared" si="49"/>
        <v>521</v>
      </c>
      <c r="AF80" s="47">
        <f t="shared" si="49"/>
        <v>169</v>
      </c>
      <c r="AG80" s="47">
        <f t="shared" si="49"/>
        <v>352</v>
      </c>
      <c r="AH80" s="40">
        <f t="shared" si="49"/>
        <v>32</v>
      </c>
      <c r="AI80" s="47" t="e">
        <f t="shared" si="49"/>
        <v>#REF!</v>
      </c>
      <c r="AJ80" s="36" t="e">
        <f>#REF!</f>
        <v>#REF!</v>
      </c>
      <c r="AK80" s="36" t="e">
        <f>#REF!</f>
        <v>#REF!</v>
      </c>
      <c r="AL80" s="47">
        <f t="shared" si="49"/>
        <v>1267</v>
      </c>
      <c r="AM80" s="47">
        <f t="shared" si="49"/>
        <v>726</v>
      </c>
      <c r="AN80" s="47">
        <f t="shared" si="49"/>
        <v>29</v>
      </c>
      <c r="AO80" s="47">
        <f t="shared" si="49"/>
        <v>58</v>
      </c>
      <c r="AP80" s="47">
        <f t="shared" si="49"/>
        <v>124</v>
      </c>
      <c r="AQ80" s="47">
        <f t="shared" si="49"/>
        <v>296</v>
      </c>
      <c r="AR80" s="47">
        <f t="shared" si="49"/>
        <v>29</v>
      </c>
      <c r="AS80" s="47">
        <f t="shared" si="49"/>
        <v>0</v>
      </c>
      <c r="AT80" s="47">
        <f t="shared" si="49"/>
        <v>29</v>
      </c>
      <c r="AU80" s="47">
        <f t="shared" si="49"/>
        <v>161</v>
      </c>
      <c r="AV80" s="47">
        <f t="shared" si="49"/>
        <v>541</v>
      </c>
      <c r="AW80" s="47">
        <f t="shared" si="49"/>
        <v>183</v>
      </c>
      <c r="AX80" s="47">
        <f t="shared" si="49"/>
        <v>358</v>
      </c>
      <c r="AY80" s="47">
        <f t="shared" si="49"/>
        <v>-32</v>
      </c>
      <c r="AZ80" s="47">
        <f t="shared" si="49"/>
        <v>261</v>
      </c>
      <c r="BA80" s="47">
        <f t="shared" si="49"/>
        <v>293</v>
      </c>
    </row>
    <row r="81" spans="1:54" s="60" customFormat="1" ht="20.25" customHeight="1" outlineLevel="1" x14ac:dyDescent="0.25">
      <c r="A81" s="56">
        <v>1</v>
      </c>
      <c r="B81" s="57" t="s">
        <v>97</v>
      </c>
      <c r="C81" s="58">
        <v>1</v>
      </c>
      <c r="D81" s="58">
        <v>6</v>
      </c>
      <c r="E81" s="58">
        <f t="shared" ref="E81:E109" si="50">SUM(F81:G81)</f>
        <v>13</v>
      </c>
      <c r="F81" s="58">
        <v>5</v>
      </c>
      <c r="G81" s="58">
        <v>8</v>
      </c>
      <c r="H81" s="68">
        <f t="shared" si="30"/>
        <v>29</v>
      </c>
      <c r="I81" s="68">
        <f t="shared" ref="I81:I109" si="51">SUM(J81:Q81)</f>
        <v>12</v>
      </c>
      <c r="J81" s="58">
        <v>1</v>
      </c>
      <c r="K81" s="58">
        <v>2</v>
      </c>
      <c r="L81" s="58">
        <v>2</v>
      </c>
      <c r="M81" s="58">
        <v>7</v>
      </c>
      <c r="N81" s="58"/>
      <c r="O81" s="58"/>
      <c r="P81" s="58"/>
      <c r="Q81" s="68"/>
      <c r="R81" s="70">
        <f t="shared" ref="R81:R109" si="52">SUM(S81:T81)</f>
        <v>17</v>
      </c>
      <c r="S81" s="58">
        <v>5</v>
      </c>
      <c r="T81" s="58">
        <v>12</v>
      </c>
      <c r="U81" s="14">
        <f t="shared" si="48"/>
        <v>28</v>
      </c>
      <c r="V81" s="26">
        <f t="shared" si="47"/>
        <v>12</v>
      </c>
      <c r="W81" s="58">
        <v>1</v>
      </c>
      <c r="X81" s="58">
        <v>2</v>
      </c>
      <c r="Y81" s="58">
        <v>2</v>
      </c>
      <c r="Z81" s="58">
        <v>6</v>
      </c>
      <c r="AA81" s="58">
        <v>1</v>
      </c>
      <c r="AB81" s="58">
        <v>0</v>
      </c>
      <c r="AC81" s="58">
        <v>0</v>
      </c>
      <c r="AD81" s="68">
        <v>4</v>
      </c>
      <c r="AE81" s="70">
        <f t="shared" ref="AE81:AE109" si="53">SUM(AF81:AG81)</f>
        <v>16</v>
      </c>
      <c r="AF81" s="58">
        <v>5</v>
      </c>
      <c r="AG81" s="58">
        <v>11</v>
      </c>
      <c r="AH81" s="70">
        <v>1</v>
      </c>
      <c r="AI81" s="58" t="e">
        <f t="shared" ref="AI81:AI109" si="54">SUM(AJ81:AK81)</f>
        <v>#REF!</v>
      </c>
      <c r="AJ81" s="36" t="e">
        <f>#REF!</f>
        <v>#REF!</v>
      </c>
      <c r="AK81" s="36" t="e">
        <f>#REF!</f>
        <v>#REF!</v>
      </c>
      <c r="AL81" s="58">
        <f t="shared" ref="AL81:AL109" si="55">AM81+AV81</f>
        <v>34</v>
      </c>
      <c r="AM81" s="58">
        <f t="shared" ref="AM81:AM109" si="56">SUM(AN81:AU81)</f>
        <v>17</v>
      </c>
      <c r="AN81" s="58">
        <v>1</v>
      </c>
      <c r="AO81" s="58">
        <v>2</v>
      </c>
      <c r="AP81" s="58">
        <v>2</v>
      </c>
      <c r="AQ81" s="58">
        <v>6</v>
      </c>
      <c r="AR81" s="58">
        <v>1</v>
      </c>
      <c r="AS81" s="58">
        <v>0</v>
      </c>
      <c r="AT81" s="58">
        <v>1</v>
      </c>
      <c r="AU81" s="58">
        <v>4</v>
      </c>
      <c r="AV81" s="58">
        <f t="shared" ref="AV81:AV109" si="57">SUM(AW81:AX81)</f>
        <v>17</v>
      </c>
      <c r="AW81" s="58">
        <v>5</v>
      </c>
      <c r="AX81" s="58">
        <v>12</v>
      </c>
      <c r="AY81" s="58">
        <f t="shared" si="28"/>
        <v>-1</v>
      </c>
      <c r="AZ81" s="58">
        <f t="shared" si="29"/>
        <v>5</v>
      </c>
      <c r="BA81" s="58">
        <f t="shared" si="35"/>
        <v>6</v>
      </c>
      <c r="BB81" s="59"/>
    </row>
    <row r="82" spans="1:54" s="60" customFormat="1" ht="20.25" customHeight="1" outlineLevel="1" x14ac:dyDescent="0.25">
      <c r="A82" s="59">
        <v>2</v>
      </c>
      <c r="B82" s="57" t="s">
        <v>98</v>
      </c>
      <c r="C82" s="58">
        <v>1</v>
      </c>
      <c r="D82" s="58">
        <v>6</v>
      </c>
      <c r="E82" s="58">
        <f t="shared" si="50"/>
        <v>16</v>
      </c>
      <c r="F82" s="58">
        <v>6</v>
      </c>
      <c r="G82" s="58">
        <v>10</v>
      </c>
      <c r="H82" s="68">
        <f t="shared" si="30"/>
        <v>32</v>
      </c>
      <c r="I82" s="68">
        <f t="shared" si="51"/>
        <v>17</v>
      </c>
      <c r="J82" s="58">
        <v>1</v>
      </c>
      <c r="K82" s="58">
        <v>2</v>
      </c>
      <c r="L82" s="58">
        <v>3</v>
      </c>
      <c r="M82" s="58">
        <v>11</v>
      </c>
      <c r="N82" s="58">
        <v>0</v>
      </c>
      <c r="O82" s="58">
        <v>0</v>
      </c>
      <c r="P82" s="58">
        <v>0</v>
      </c>
      <c r="Q82" s="68">
        <v>0</v>
      </c>
      <c r="R82" s="70">
        <f t="shared" si="52"/>
        <v>15</v>
      </c>
      <c r="S82" s="58">
        <v>6</v>
      </c>
      <c r="T82" s="58">
        <v>9</v>
      </c>
      <c r="U82" s="14">
        <f t="shared" si="48"/>
        <v>33</v>
      </c>
      <c r="V82" s="26">
        <f t="shared" si="47"/>
        <v>20</v>
      </c>
      <c r="W82" s="58">
        <v>1</v>
      </c>
      <c r="X82" s="58">
        <v>2</v>
      </c>
      <c r="Y82" s="58">
        <v>3</v>
      </c>
      <c r="Z82" s="58">
        <v>13</v>
      </c>
      <c r="AA82" s="58">
        <v>1</v>
      </c>
      <c r="AB82" s="58">
        <v>0</v>
      </c>
      <c r="AC82" s="58">
        <v>0</v>
      </c>
      <c r="AD82" s="68">
        <v>4</v>
      </c>
      <c r="AE82" s="70">
        <f t="shared" si="53"/>
        <v>13</v>
      </c>
      <c r="AF82" s="58">
        <v>4</v>
      </c>
      <c r="AG82" s="58">
        <v>9</v>
      </c>
      <c r="AH82" s="70"/>
      <c r="AI82" s="58" t="e">
        <f t="shared" si="54"/>
        <v>#REF!</v>
      </c>
      <c r="AJ82" s="36" t="e">
        <f>#REF!</f>
        <v>#REF!</v>
      </c>
      <c r="AK82" s="36" t="e">
        <f>#REF!</f>
        <v>#REF!</v>
      </c>
      <c r="AL82" s="58">
        <f t="shared" si="55"/>
        <v>38</v>
      </c>
      <c r="AM82" s="58">
        <f t="shared" si="56"/>
        <v>25</v>
      </c>
      <c r="AN82" s="58">
        <v>1</v>
      </c>
      <c r="AO82" s="58">
        <v>2</v>
      </c>
      <c r="AP82" s="58">
        <v>3</v>
      </c>
      <c r="AQ82" s="58">
        <v>13</v>
      </c>
      <c r="AR82" s="58">
        <v>1</v>
      </c>
      <c r="AS82" s="58">
        <v>0</v>
      </c>
      <c r="AT82" s="58">
        <v>1</v>
      </c>
      <c r="AU82" s="58">
        <v>4</v>
      </c>
      <c r="AV82" s="58">
        <f t="shared" si="57"/>
        <v>13</v>
      </c>
      <c r="AW82" s="58">
        <v>6</v>
      </c>
      <c r="AX82" s="58">
        <v>7</v>
      </c>
      <c r="AY82" s="58">
        <f t="shared" si="28"/>
        <v>1</v>
      </c>
      <c r="AZ82" s="58">
        <f t="shared" si="29"/>
        <v>6</v>
      </c>
      <c r="BA82" s="58">
        <f t="shared" si="35"/>
        <v>5</v>
      </c>
      <c r="BB82" s="59"/>
    </row>
    <row r="83" spans="1:54" s="60" customFormat="1" ht="20.25" customHeight="1" outlineLevel="1" x14ac:dyDescent="0.25">
      <c r="A83" s="56">
        <v>3</v>
      </c>
      <c r="B83" s="57" t="s">
        <v>99</v>
      </c>
      <c r="C83" s="58">
        <v>1</v>
      </c>
      <c r="D83" s="58">
        <v>5</v>
      </c>
      <c r="E83" s="58">
        <f t="shared" si="50"/>
        <v>17</v>
      </c>
      <c r="F83" s="58">
        <v>5</v>
      </c>
      <c r="G83" s="58">
        <v>12</v>
      </c>
      <c r="H83" s="68">
        <f t="shared" si="30"/>
        <v>36</v>
      </c>
      <c r="I83" s="68">
        <f t="shared" si="51"/>
        <v>15</v>
      </c>
      <c r="J83" s="58">
        <v>1</v>
      </c>
      <c r="K83" s="58">
        <v>2</v>
      </c>
      <c r="L83" s="58">
        <v>3</v>
      </c>
      <c r="M83" s="58">
        <v>9</v>
      </c>
      <c r="N83" s="58"/>
      <c r="O83" s="58"/>
      <c r="P83" s="58"/>
      <c r="Q83" s="68"/>
      <c r="R83" s="70">
        <f t="shared" si="52"/>
        <v>21</v>
      </c>
      <c r="S83" s="58">
        <v>6</v>
      </c>
      <c r="T83" s="58">
        <v>15</v>
      </c>
      <c r="U83" s="14">
        <f t="shared" si="48"/>
        <v>32</v>
      </c>
      <c r="V83" s="26">
        <f t="shared" si="47"/>
        <v>14</v>
      </c>
      <c r="W83" s="58">
        <v>1</v>
      </c>
      <c r="X83" s="58">
        <v>2</v>
      </c>
      <c r="Y83" s="58">
        <v>2</v>
      </c>
      <c r="Z83" s="58">
        <v>8</v>
      </c>
      <c r="AA83" s="58">
        <v>1</v>
      </c>
      <c r="AB83" s="58"/>
      <c r="AC83" s="58"/>
      <c r="AD83" s="68">
        <v>5</v>
      </c>
      <c r="AE83" s="70">
        <f t="shared" si="53"/>
        <v>18</v>
      </c>
      <c r="AF83" s="58">
        <v>6</v>
      </c>
      <c r="AG83" s="58">
        <v>12</v>
      </c>
      <c r="AH83" s="70">
        <v>3</v>
      </c>
      <c r="AI83" s="58" t="e">
        <f t="shared" si="54"/>
        <v>#REF!</v>
      </c>
      <c r="AJ83" s="36" t="e">
        <f>#REF!</f>
        <v>#REF!</v>
      </c>
      <c r="AK83" s="36" t="e">
        <f>#REF!</f>
        <v>#REF!</v>
      </c>
      <c r="AL83" s="58">
        <f t="shared" si="55"/>
        <v>43</v>
      </c>
      <c r="AM83" s="58">
        <f t="shared" si="56"/>
        <v>23</v>
      </c>
      <c r="AN83" s="58">
        <v>1</v>
      </c>
      <c r="AO83" s="58">
        <v>2</v>
      </c>
      <c r="AP83" s="58">
        <v>3</v>
      </c>
      <c r="AQ83" s="58">
        <v>10</v>
      </c>
      <c r="AR83" s="58">
        <v>1</v>
      </c>
      <c r="AS83" s="58"/>
      <c r="AT83" s="58">
        <v>1</v>
      </c>
      <c r="AU83" s="58">
        <v>5</v>
      </c>
      <c r="AV83" s="58">
        <f t="shared" si="57"/>
        <v>20</v>
      </c>
      <c r="AW83" s="58">
        <v>8</v>
      </c>
      <c r="AX83" s="58">
        <v>12</v>
      </c>
      <c r="AY83" s="58">
        <f t="shared" si="28"/>
        <v>-4</v>
      </c>
      <c r="AZ83" s="58">
        <f t="shared" si="29"/>
        <v>7</v>
      </c>
      <c r="BA83" s="58">
        <f t="shared" si="35"/>
        <v>11</v>
      </c>
      <c r="BB83" s="59"/>
    </row>
    <row r="84" spans="1:54" s="60" customFormat="1" ht="20.25" customHeight="1" outlineLevel="1" x14ac:dyDescent="0.25">
      <c r="A84" s="59">
        <v>4</v>
      </c>
      <c r="B84" s="57" t="s">
        <v>100</v>
      </c>
      <c r="C84" s="58">
        <v>1</v>
      </c>
      <c r="D84" s="58">
        <v>4</v>
      </c>
      <c r="E84" s="58">
        <f t="shared" si="50"/>
        <v>19</v>
      </c>
      <c r="F84" s="58">
        <v>6</v>
      </c>
      <c r="G84" s="58">
        <v>13</v>
      </c>
      <c r="H84" s="68">
        <f t="shared" si="30"/>
        <v>42</v>
      </c>
      <c r="I84" s="68">
        <f t="shared" si="51"/>
        <v>15</v>
      </c>
      <c r="J84" s="58">
        <v>1</v>
      </c>
      <c r="K84" s="58">
        <v>2</v>
      </c>
      <c r="L84" s="58">
        <v>7</v>
      </c>
      <c r="M84" s="58">
        <v>5</v>
      </c>
      <c r="N84" s="58">
        <v>0</v>
      </c>
      <c r="O84" s="58">
        <v>0</v>
      </c>
      <c r="P84" s="58">
        <v>0</v>
      </c>
      <c r="Q84" s="68">
        <v>0</v>
      </c>
      <c r="R84" s="70">
        <f t="shared" si="52"/>
        <v>27</v>
      </c>
      <c r="S84" s="58">
        <v>7</v>
      </c>
      <c r="T84" s="58">
        <v>20</v>
      </c>
      <c r="U84" s="14">
        <f t="shared" si="48"/>
        <v>37</v>
      </c>
      <c r="V84" s="26">
        <f t="shared" si="47"/>
        <v>15</v>
      </c>
      <c r="W84" s="58">
        <v>0</v>
      </c>
      <c r="X84" s="58">
        <v>2</v>
      </c>
      <c r="Y84" s="58">
        <v>7</v>
      </c>
      <c r="Z84" s="58">
        <v>6</v>
      </c>
      <c r="AA84" s="58">
        <v>0</v>
      </c>
      <c r="AB84" s="58">
        <v>0</v>
      </c>
      <c r="AC84" s="58">
        <v>0</v>
      </c>
      <c r="AD84" s="68">
        <v>8</v>
      </c>
      <c r="AE84" s="70">
        <f t="shared" si="53"/>
        <v>22</v>
      </c>
      <c r="AF84" s="58">
        <v>6</v>
      </c>
      <c r="AG84" s="58">
        <v>16</v>
      </c>
      <c r="AH84" s="70">
        <v>5</v>
      </c>
      <c r="AI84" s="58" t="e">
        <f t="shared" si="54"/>
        <v>#REF!</v>
      </c>
      <c r="AJ84" s="36" t="e">
        <f>#REF!</f>
        <v>#REF!</v>
      </c>
      <c r="AK84" s="36" t="e">
        <f>#REF!</f>
        <v>#REF!</v>
      </c>
      <c r="AL84" s="58">
        <f t="shared" si="55"/>
        <v>53</v>
      </c>
      <c r="AM84" s="58">
        <f t="shared" si="56"/>
        <v>26</v>
      </c>
      <c r="AN84" s="58">
        <v>1</v>
      </c>
      <c r="AO84" s="58">
        <v>2</v>
      </c>
      <c r="AP84" s="58">
        <v>7</v>
      </c>
      <c r="AQ84" s="58">
        <v>6</v>
      </c>
      <c r="AR84" s="58">
        <v>1</v>
      </c>
      <c r="AS84" s="58">
        <v>0</v>
      </c>
      <c r="AT84" s="58">
        <v>1</v>
      </c>
      <c r="AU84" s="58">
        <v>8</v>
      </c>
      <c r="AV84" s="58">
        <f t="shared" si="57"/>
        <v>27</v>
      </c>
      <c r="AW84" s="58">
        <v>7</v>
      </c>
      <c r="AX84" s="58">
        <v>20</v>
      </c>
      <c r="AY84" s="58">
        <f t="shared" si="28"/>
        <v>-5</v>
      </c>
      <c r="AZ84" s="58">
        <f t="shared" si="29"/>
        <v>11</v>
      </c>
      <c r="BA84" s="58">
        <f t="shared" si="35"/>
        <v>16</v>
      </c>
      <c r="BB84" s="59"/>
    </row>
    <row r="85" spans="1:54" s="60" customFormat="1" ht="20.25" customHeight="1" outlineLevel="1" x14ac:dyDescent="0.25">
      <c r="A85" s="56">
        <v>5</v>
      </c>
      <c r="B85" s="57" t="s">
        <v>101</v>
      </c>
      <c r="C85" s="58">
        <v>1</v>
      </c>
      <c r="D85" s="58">
        <v>3</v>
      </c>
      <c r="E85" s="58">
        <f t="shared" si="50"/>
        <v>17</v>
      </c>
      <c r="F85" s="58">
        <v>5</v>
      </c>
      <c r="G85" s="58">
        <v>12</v>
      </c>
      <c r="H85" s="68">
        <f t="shared" si="30"/>
        <v>37</v>
      </c>
      <c r="I85" s="68">
        <f t="shared" si="51"/>
        <v>19</v>
      </c>
      <c r="J85" s="58">
        <v>1</v>
      </c>
      <c r="K85" s="58">
        <v>2</v>
      </c>
      <c r="L85" s="58">
        <v>4</v>
      </c>
      <c r="M85" s="58">
        <v>12</v>
      </c>
      <c r="N85" s="58">
        <v>0</v>
      </c>
      <c r="O85" s="58">
        <v>0</v>
      </c>
      <c r="P85" s="58">
        <v>0</v>
      </c>
      <c r="Q85" s="68">
        <v>0</v>
      </c>
      <c r="R85" s="70">
        <f t="shared" si="52"/>
        <v>18</v>
      </c>
      <c r="S85" s="58">
        <v>6</v>
      </c>
      <c r="T85" s="58">
        <v>12</v>
      </c>
      <c r="U85" s="14">
        <f t="shared" si="48"/>
        <v>35</v>
      </c>
      <c r="V85" s="26">
        <f t="shared" si="47"/>
        <v>17</v>
      </c>
      <c r="W85" s="58">
        <v>1</v>
      </c>
      <c r="X85" s="58">
        <v>2</v>
      </c>
      <c r="Y85" s="58">
        <v>3</v>
      </c>
      <c r="Z85" s="58">
        <v>11</v>
      </c>
      <c r="AA85" s="58">
        <v>0</v>
      </c>
      <c r="AB85" s="58">
        <v>0</v>
      </c>
      <c r="AC85" s="58">
        <v>0</v>
      </c>
      <c r="AD85" s="68">
        <v>8</v>
      </c>
      <c r="AE85" s="70">
        <f t="shared" si="53"/>
        <v>18</v>
      </c>
      <c r="AF85" s="58">
        <v>7</v>
      </c>
      <c r="AG85" s="58">
        <v>11</v>
      </c>
      <c r="AH85" s="70">
        <v>2</v>
      </c>
      <c r="AI85" s="58" t="e">
        <f t="shared" si="54"/>
        <v>#REF!</v>
      </c>
      <c r="AJ85" s="36" t="e">
        <f>#REF!</f>
        <v>#REF!</v>
      </c>
      <c r="AK85" s="36" t="e">
        <f>#REF!</f>
        <v>#REF!</v>
      </c>
      <c r="AL85" s="58">
        <f t="shared" si="55"/>
        <v>67</v>
      </c>
      <c r="AM85" s="58">
        <f t="shared" si="56"/>
        <v>47</v>
      </c>
      <c r="AN85" s="58">
        <v>1</v>
      </c>
      <c r="AO85" s="58">
        <v>2</v>
      </c>
      <c r="AP85" s="58">
        <v>10</v>
      </c>
      <c r="AQ85" s="58">
        <v>24</v>
      </c>
      <c r="AR85" s="58">
        <v>1</v>
      </c>
      <c r="AS85" s="58">
        <v>0</v>
      </c>
      <c r="AT85" s="58">
        <v>1</v>
      </c>
      <c r="AU85" s="58">
        <v>8</v>
      </c>
      <c r="AV85" s="58">
        <f t="shared" si="57"/>
        <v>20</v>
      </c>
      <c r="AW85" s="58">
        <v>7</v>
      </c>
      <c r="AX85" s="58">
        <v>13</v>
      </c>
      <c r="AY85" s="58">
        <f t="shared" si="28"/>
        <v>-2</v>
      </c>
      <c r="AZ85" s="58">
        <f t="shared" si="29"/>
        <v>30</v>
      </c>
      <c r="BA85" s="58">
        <f t="shared" si="35"/>
        <v>32</v>
      </c>
      <c r="BB85" s="59">
        <v>0</v>
      </c>
    </row>
    <row r="86" spans="1:54" s="60" customFormat="1" ht="20.25" customHeight="1" outlineLevel="1" x14ac:dyDescent="0.25">
      <c r="A86" s="59">
        <v>6</v>
      </c>
      <c r="B86" s="57" t="s">
        <v>102</v>
      </c>
      <c r="C86" s="58">
        <v>1</v>
      </c>
      <c r="D86" s="58">
        <v>3</v>
      </c>
      <c r="E86" s="58">
        <f t="shared" si="50"/>
        <v>18</v>
      </c>
      <c r="F86" s="58">
        <v>5</v>
      </c>
      <c r="G86" s="58">
        <v>13</v>
      </c>
      <c r="H86" s="68">
        <f t="shared" si="30"/>
        <v>37</v>
      </c>
      <c r="I86" s="68">
        <f t="shared" si="51"/>
        <v>19</v>
      </c>
      <c r="J86" s="58">
        <v>1</v>
      </c>
      <c r="K86" s="58">
        <v>2</v>
      </c>
      <c r="L86" s="58">
        <v>6</v>
      </c>
      <c r="M86" s="58">
        <v>10</v>
      </c>
      <c r="N86" s="58">
        <v>0</v>
      </c>
      <c r="O86" s="58">
        <v>0</v>
      </c>
      <c r="P86" s="58">
        <v>0</v>
      </c>
      <c r="Q86" s="68">
        <v>0</v>
      </c>
      <c r="R86" s="70">
        <f t="shared" si="52"/>
        <v>18</v>
      </c>
      <c r="S86" s="58">
        <v>5</v>
      </c>
      <c r="T86" s="58">
        <v>13</v>
      </c>
      <c r="U86" s="14">
        <f t="shared" si="48"/>
        <v>38</v>
      </c>
      <c r="V86" s="26">
        <f t="shared" si="47"/>
        <v>18</v>
      </c>
      <c r="W86" s="58">
        <v>1</v>
      </c>
      <c r="X86" s="58">
        <v>2</v>
      </c>
      <c r="Y86" s="58">
        <v>5</v>
      </c>
      <c r="Z86" s="58">
        <v>9</v>
      </c>
      <c r="AA86" s="58">
        <v>1</v>
      </c>
      <c r="AB86" s="58">
        <v>0</v>
      </c>
      <c r="AC86" s="58">
        <v>0</v>
      </c>
      <c r="AD86" s="68">
        <v>3</v>
      </c>
      <c r="AE86" s="70">
        <f t="shared" si="53"/>
        <v>20</v>
      </c>
      <c r="AF86" s="58">
        <v>6</v>
      </c>
      <c r="AG86" s="58">
        <v>14</v>
      </c>
      <c r="AH86" s="70"/>
      <c r="AI86" s="58" t="e">
        <f t="shared" si="54"/>
        <v>#REF!</v>
      </c>
      <c r="AJ86" s="36" t="e">
        <f>#REF!</f>
        <v>#REF!</v>
      </c>
      <c r="AK86" s="36" t="e">
        <f>#REF!</f>
        <v>#REF!</v>
      </c>
      <c r="AL86" s="58">
        <f t="shared" si="55"/>
        <v>42</v>
      </c>
      <c r="AM86" s="58">
        <f t="shared" si="56"/>
        <v>22</v>
      </c>
      <c r="AN86" s="58">
        <v>1</v>
      </c>
      <c r="AO86" s="58">
        <v>2</v>
      </c>
      <c r="AP86" s="58">
        <v>5</v>
      </c>
      <c r="AQ86" s="58">
        <v>9</v>
      </c>
      <c r="AR86" s="58">
        <v>1</v>
      </c>
      <c r="AS86" s="58">
        <v>0</v>
      </c>
      <c r="AT86" s="58">
        <v>1</v>
      </c>
      <c r="AU86" s="58">
        <v>3</v>
      </c>
      <c r="AV86" s="58">
        <f t="shared" si="57"/>
        <v>20</v>
      </c>
      <c r="AW86" s="58">
        <v>6</v>
      </c>
      <c r="AX86" s="58">
        <v>14</v>
      </c>
      <c r="AY86" s="58">
        <f t="shared" si="28"/>
        <v>1</v>
      </c>
      <c r="AZ86" s="58">
        <f t="shared" si="29"/>
        <v>5</v>
      </c>
      <c r="BA86" s="58">
        <f t="shared" si="35"/>
        <v>4</v>
      </c>
      <c r="BB86" s="59">
        <v>0</v>
      </c>
    </row>
    <row r="87" spans="1:54" s="60" customFormat="1" ht="20.25" customHeight="1" outlineLevel="1" x14ac:dyDescent="0.25">
      <c r="A87" s="56">
        <v>7</v>
      </c>
      <c r="B87" s="57" t="s">
        <v>103</v>
      </c>
      <c r="C87" s="58">
        <v>1</v>
      </c>
      <c r="D87" s="58">
        <v>1</v>
      </c>
      <c r="E87" s="58">
        <f t="shared" si="50"/>
        <v>16</v>
      </c>
      <c r="F87" s="58">
        <v>4</v>
      </c>
      <c r="G87" s="58">
        <v>12</v>
      </c>
      <c r="H87" s="68">
        <f t="shared" si="30"/>
        <v>39</v>
      </c>
      <c r="I87" s="68">
        <f t="shared" si="51"/>
        <v>19</v>
      </c>
      <c r="J87" s="58">
        <v>1</v>
      </c>
      <c r="K87" s="58">
        <v>2</v>
      </c>
      <c r="L87" s="58">
        <v>7</v>
      </c>
      <c r="M87" s="58">
        <v>9</v>
      </c>
      <c r="N87" s="58"/>
      <c r="O87" s="58"/>
      <c r="P87" s="58"/>
      <c r="Q87" s="68">
        <v>0</v>
      </c>
      <c r="R87" s="70">
        <f t="shared" si="52"/>
        <v>20</v>
      </c>
      <c r="S87" s="58">
        <v>3</v>
      </c>
      <c r="T87" s="58">
        <v>17</v>
      </c>
      <c r="U87" s="14">
        <f t="shared" si="48"/>
        <v>37</v>
      </c>
      <c r="V87" s="26">
        <f t="shared" si="47"/>
        <v>21</v>
      </c>
      <c r="W87" s="58">
        <v>1</v>
      </c>
      <c r="X87" s="58">
        <v>2</v>
      </c>
      <c r="Y87" s="58">
        <v>5</v>
      </c>
      <c r="Z87" s="58">
        <v>11</v>
      </c>
      <c r="AA87" s="58">
        <v>1</v>
      </c>
      <c r="AB87" s="58"/>
      <c r="AC87" s="58">
        <v>1</v>
      </c>
      <c r="AD87" s="68">
        <v>7</v>
      </c>
      <c r="AE87" s="70">
        <f t="shared" si="53"/>
        <v>16</v>
      </c>
      <c r="AF87" s="58">
        <v>4</v>
      </c>
      <c r="AG87" s="58">
        <v>12</v>
      </c>
      <c r="AH87" s="70">
        <v>2</v>
      </c>
      <c r="AI87" s="58" t="e">
        <f t="shared" si="54"/>
        <v>#REF!</v>
      </c>
      <c r="AJ87" s="36" t="e">
        <f>#REF!</f>
        <v>#REF!</v>
      </c>
      <c r="AK87" s="36" t="e">
        <f>#REF!</f>
        <v>#REF!</v>
      </c>
      <c r="AL87" s="58">
        <f t="shared" si="55"/>
        <v>62</v>
      </c>
      <c r="AM87" s="58">
        <f t="shared" si="56"/>
        <v>46</v>
      </c>
      <c r="AN87" s="58">
        <v>1</v>
      </c>
      <c r="AO87" s="58">
        <v>2</v>
      </c>
      <c r="AP87" s="58">
        <v>10</v>
      </c>
      <c r="AQ87" s="58">
        <v>24</v>
      </c>
      <c r="AR87" s="58">
        <v>1</v>
      </c>
      <c r="AS87" s="58"/>
      <c r="AT87" s="58">
        <v>1</v>
      </c>
      <c r="AU87" s="58">
        <v>7</v>
      </c>
      <c r="AV87" s="58">
        <f t="shared" si="57"/>
        <v>16</v>
      </c>
      <c r="AW87" s="58">
        <v>3</v>
      </c>
      <c r="AX87" s="58">
        <v>13</v>
      </c>
      <c r="AY87" s="58">
        <f t="shared" si="28"/>
        <v>-2</v>
      </c>
      <c r="AZ87" s="58">
        <f t="shared" si="29"/>
        <v>23</v>
      </c>
      <c r="BA87" s="58">
        <f t="shared" si="35"/>
        <v>25</v>
      </c>
      <c r="BB87" s="59"/>
    </row>
    <row r="88" spans="1:54" s="60" customFormat="1" ht="20.25" customHeight="1" outlineLevel="1" x14ac:dyDescent="0.25">
      <c r="A88" s="59">
        <v>8</v>
      </c>
      <c r="B88" s="57" t="s">
        <v>104</v>
      </c>
      <c r="C88" s="58">
        <v>1</v>
      </c>
      <c r="D88" s="58">
        <v>6</v>
      </c>
      <c r="E88" s="58">
        <f t="shared" si="50"/>
        <v>16</v>
      </c>
      <c r="F88" s="58">
        <v>6</v>
      </c>
      <c r="G88" s="58">
        <v>10</v>
      </c>
      <c r="H88" s="68">
        <f t="shared" si="30"/>
        <v>31</v>
      </c>
      <c r="I88" s="68">
        <f t="shared" si="51"/>
        <v>14</v>
      </c>
      <c r="J88" s="58">
        <v>1</v>
      </c>
      <c r="K88" s="58">
        <v>2</v>
      </c>
      <c r="L88" s="58">
        <v>5</v>
      </c>
      <c r="M88" s="58">
        <v>6</v>
      </c>
      <c r="N88" s="58"/>
      <c r="O88" s="58">
        <v>0</v>
      </c>
      <c r="P88" s="58">
        <v>0</v>
      </c>
      <c r="Q88" s="68">
        <v>0</v>
      </c>
      <c r="R88" s="70">
        <f t="shared" si="52"/>
        <v>17</v>
      </c>
      <c r="S88" s="58">
        <v>4</v>
      </c>
      <c r="T88" s="58">
        <v>13</v>
      </c>
      <c r="U88" s="14">
        <f t="shared" si="48"/>
        <v>29</v>
      </c>
      <c r="V88" s="26">
        <f t="shared" si="47"/>
        <v>15</v>
      </c>
      <c r="W88" s="58">
        <v>1</v>
      </c>
      <c r="X88" s="58">
        <v>2</v>
      </c>
      <c r="Y88" s="58">
        <v>4</v>
      </c>
      <c r="Z88" s="58">
        <v>7</v>
      </c>
      <c r="AA88" s="58">
        <v>1</v>
      </c>
      <c r="AB88" s="58"/>
      <c r="AC88" s="58"/>
      <c r="AD88" s="68">
        <v>3</v>
      </c>
      <c r="AE88" s="70">
        <f t="shared" si="53"/>
        <v>14</v>
      </c>
      <c r="AF88" s="58">
        <v>5</v>
      </c>
      <c r="AG88" s="58">
        <v>9</v>
      </c>
      <c r="AH88" s="70">
        <v>1</v>
      </c>
      <c r="AI88" s="58" t="e">
        <f t="shared" si="54"/>
        <v>#REF!</v>
      </c>
      <c r="AJ88" s="36" t="e">
        <f>#REF!</f>
        <v>#REF!</v>
      </c>
      <c r="AK88" s="36" t="e">
        <f>#REF!</f>
        <v>#REF!</v>
      </c>
      <c r="AL88" s="58">
        <f t="shared" si="55"/>
        <v>35</v>
      </c>
      <c r="AM88" s="58">
        <f t="shared" si="56"/>
        <v>19</v>
      </c>
      <c r="AN88" s="58">
        <v>1</v>
      </c>
      <c r="AO88" s="58">
        <v>2</v>
      </c>
      <c r="AP88" s="58">
        <v>4</v>
      </c>
      <c r="AQ88" s="58">
        <v>7</v>
      </c>
      <c r="AR88" s="58">
        <v>1</v>
      </c>
      <c r="AS88" s="58"/>
      <c r="AT88" s="58">
        <v>1</v>
      </c>
      <c r="AU88" s="58">
        <v>3</v>
      </c>
      <c r="AV88" s="58">
        <f t="shared" si="57"/>
        <v>16</v>
      </c>
      <c r="AW88" s="58">
        <v>5</v>
      </c>
      <c r="AX88" s="58">
        <v>11</v>
      </c>
      <c r="AY88" s="58">
        <f t="shared" si="28"/>
        <v>-2</v>
      </c>
      <c r="AZ88" s="58">
        <f t="shared" si="29"/>
        <v>4</v>
      </c>
      <c r="BA88" s="58">
        <f t="shared" si="35"/>
        <v>6</v>
      </c>
      <c r="BB88" s="59"/>
    </row>
    <row r="89" spans="1:54" s="60" customFormat="1" ht="20.25" customHeight="1" outlineLevel="1" x14ac:dyDescent="0.25">
      <c r="A89" s="56">
        <v>9</v>
      </c>
      <c r="B89" s="57" t="s">
        <v>105</v>
      </c>
      <c r="C89" s="58">
        <v>1</v>
      </c>
      <c r="D89" s="58">
        <v>6</v>
      </c>
      <c r="E89" s="58">
        <f t="shared" si="50"/>
        <v>27</v>
      </c>
      <c r="F89" s="58">
        <v>8</v>
      </c>
      <c r="G89" s="58">
        <v>19</v>
      </c>
      <c r="H89" s="68">
        <f t="shared" si="30"/>
        <v>53</v>
      </c>
      <c r="I89" s="68">
        <f t="shared" si="51"/>
        <v>24</v>
      </c>
      <c r="J89" s="58">
        <v>1</v>
      </c>
      <c r="K89" s="58">
        <v>2</v>
      </c>
      <c r="L89" s="58">
        <v>5</v>
      </c>
      <c r="M89" s="58">
        <v>16</v>
      </c>
      <c r="N89" s="58">
        <v>0</v>
      </c>
      <c r="O89" s="58">
        <v>0</v>
      </c>
      <c r="P89" s="58"/>
      <c r="Q89" s="68">
        <v>0</v>
      </c>
      <c r="R89" s="70">
        <f t="shared" si="52"/>
        <v>29</v>
      </c>
      <c r="S89" s="58">
        <v>7</v>
      </c>
      <c r="T89" s="58">
        <v>22</v>
      </c>
      <c r="U89" s="14">
        <f t="shared" si="48"/>
        <v>50</v>
      </c>
      <c r="V89" s="26">
        <f t="shared" si="47"/>
        <v>23</v>
      </c>
      <c r="W89" s="58">
        <v>1</v>
      </c>
      <c r="X89" s="58">
        <v>2</v>
      </c>
      <c r="Y89" s="58">
        <v>5</v>
      </c>
      <c r="Z89" s="58">
        <v>14</v>
      </c>
      <c r="AA89" s="58">
        <v>0</v>
      </c>
      <c r="AB89" s="58">
        <v>0</v>
      </c>
      <c r="AC89" s="58">
        <v>1</v>
      </c>
      <c r="AD89" s="68">
        <v>8</v>
      </c>
      <c r="AE89" s="70">
        <f t="shared" si="53"/>
        <v>27</v>
      </c>
      <c r="AF89" s="58">
        <v>6</v>
      </c>
      <c r="AG89" s="58">
        <v>21</v>
      </c>
      <c r="AH89" s="70">
        <v>2</v>
      </c>
      <c r="AI89" s="58" t="e">
        <f t="shared" si="54"/>
        <v>#REF!</v>
      </c>
      <c r="AJ89" s="36" t="e">
        <f>#REF!</f>
        <v>#REF!</v>
      </c>
      <c r="AK89" s="36" t="e">
        <f>#REF!</f>
        <v>#REF!</v>
      </c>
      <c r="AL89" s="58">
        <f t="shared" si="55"/>
        <v>62</v>
      </c>
      <c r="AM89" s="58">
        <f t="shared" si="56"/>
        <v>32</v>
      </c>
      <c r="AN89" s="58">
        <v>1</v>
      </c>
      <c r="AO89" s="58">
        <v>2</v>
      </c>
      <c r="AP89" s="58">
        <v>5</v>
      </c>
      <c r="AQ89" s="58">
        <v>14</v>
      </c>
      <c r="AR89" s="58">
        <v>1</v>
      </c>
      <c r="AS89" s="58">
        <v>0</v>
      </c>
      <c r="AT89" s="58">
        <v>1</v>
      </c>
      <c r="AU89" s="58">
        <v>8</v>
      </c>
      <c r="AV89" s="58">
        <f t="shared" si="57"/>
        <v>30</v>
      </c>
      <c r="AW89" s="58">
        <v>7</v>
      </c>
      <c r="AX89" s="58">
        <v>23</v>
      </c>
      <c r="AY89" s="58">
        <f t="shared" si="28"/>
        <v>-3</v>
      </c>
      <c r="AZ89" s="58">
        <f t="shared" si="29"/>
        <v>9</v>
      </c>
      <c r="BA89" s="58">
        <f t="shared" si="35"/>
        <v>12</v>
      </c>
      <c r="BB89" s="59">
        <v>0</v>
      </c>
    </row>
    <row r="90" spans="1:54" s="61" customFormat="1" ht="20.25" customHeight="1" outlineLevel="1" x14ac:dyDescent="0.25">
      <c r="A90" s="59">
        <v>10</v>
      </c>
      <c r="B90" s="57" t="s">
        <v>106</v>
      </c>
      <c r="C90" s="58">
        <v>1</v>
      </c>
      <c r="D90" s="58">
        <v>7</v>
      </c>
      <c r="E90" s="58">
        <f t="shared" si="50"/>
        <v>21</v>
      </c>
      <c r="F90" s="58">
        <v>7</v>
      </c>
      <c r="G90" s="58">
        <v>14</v>
      </c>
      <c r="H90" s="68">
        <f t="shared" si="30"/>
        <v>41</v>
      </c>
      <c r="I90" s="68">
        <f t="shared" si="51"/>
        <v>17</v>
      </c>
      <c r="J90" s="58">
        <v>1</v>
      </c>
      <c r="K90" s="58">
        <v>2</v>
      </c>
      <c r="L90" s="58">
        <v>3</v>
      </c>
      <c r="M90" s="58">
        <v>11</v>
      </c>
      <c r="N90" s="58">
        <v>0</v>
      </c>
      <c r="O90" s="58">
        <v>0</v>
      </c>
      <c r="P90" s="58">
        <v>0</v>
      </c>
      <c r="Q90" s="68">
        <v>0</v>
      </c>
      <c r="R90" s="70">
        <f t="shared" si="52"/>
        <v>24</v>
      </c>
      <c r="S90" s="58">
        <v>9</v>
      </c>
      <c r="T90" s="58">
        <v>15</v>
      </c>
      <c r="U90" s="14">
        <f t="shared" si="48"/>
        <v>41</v>
      </c>
      <c r="V90" s="26">
        <f t="shared" si="47"/>
        <v>18</v>
      </c>
      <c r="W90" s="58">
        <v>1</v>
      </c>
      <c r="X90" s="58">
        <v>1</v>
      </c>
      <c r="Y90" s="58">
        <v>3</v>
      </c>
      <c r="Z90" s="58">
        <v>12</v>
      </c>
      <c r="AA90" s="58">
        <v>1</v>
      </c>
      <c r="AB90" s="58">
        <v>0</v>
      </c>
      <c r="AC90" s="58">
        <v>0</v>
      </c>
      <c r="AD90" s="68">
        <v>7</v>
      </c>
      <c r="AE90" s="70">
        <f t="shared" si="53"/>
        <v>23</v>
      </c>
      <c r="AF90" s="58">
        <v>9</v>
      </c>
      <c r="AG90" s="58">
        <v>14</v>
      </c>
      <c r="AH90" s="70">
        <v>0</v>
      </c>
      <c r="AI90" s="58" t="e">
        <f t="shared" si="54"/>
        <v>#REF!</v>
      </c>
      <c r="AJ90" s="36" t="e">
        <f>#REF!</f>
        <v>#REF!</v>
      </c>
      <c r="AK90" s="36" t="e">
        <f>#REF!</f>
        <v>#REF!</v>
      </c>
      <c r="AL90" s="58">
        <f t="shared" si="55"/>
        <v>50</v>
      </c>
      <c r="AM90" s="58">
        <f t="shared" si="56"/>
        <v>26</v>
      </c>
      <c r="AN90" s="58">
        <v>1</v>
      </c>
      <c r="AO90" s="58">
        <v>2</v>
      </c>
      <c r="AP90" s="58">
        <v>5</v>
      </c>
      <c r="AQ90" s="58">
        <v>9</v>
      </c>
      <c r="AR90" s="58">
        <v>1</v>
      </c>
      <c r="AS90" s="58">
        <v>0</v>
      </c>
      <c r="AT90" s="58">
        <v>1</v>
      </c>
      <c r="AU90" s="58">
        <v>7</v>
      </c>
      <c r="AV90" s="58">
        <f t="shared" si="57"/>
        <v>24</v>
      </c>
      <c r="AW90" s="58">
        <v>8</v>
      </c>
      <c r="AX90" s="58">
        <v>16</v>
      </c>
      <c r="AY90" s="58">
        <f t="shared" si="28"/>
        <v>0</v>
      </c>
      <c r="AZ90" s="58">
        <f t="shared" si="29"/>
        <v>9</v>
      </c>
      <c r="BA90" s="58">
        <f t="shared" si="35"/>
        <v>9</v>
      </c>
      <c r="BB90" s="59">
        <v>0</v>
      </c>
    </row>
    <row r="91" spans="1:54" s="60" customFormat="1" ht="20.25" customHeight="1" outlineLevel="1" x14ac:dyDescent="0.25">
      <c r="A91" s="56">
        <v>11</v>
      </c>
      <c r="B91" s="57" t="s">
        <v>107</v>
      </c>
      <c r="C91" s="58">
        <v>1</v>
      </c>
      <c r="D91" s="58">
        <v>7</v>
      </c>
      <c r="E91" s="58">
        <f t="shared" si="50"/>
        <v>24</v>
      </c>
      <c r="F91" s="58">
        <v>8</v>
      </c>
      <c r="G91" s="58">
        <v>16</v>
      </c>
      <c r="H91" s="68">
        <f t="shared" si="30"/>
        <v>49</v>
      </c>
      <c r="I91" s="68">
        <f t="shared" si="51"/>
        <v>20</v>
      </c>
      <c r="J91" s="58">
        <v>1</v>
      </c>
      <c r="K91" s="58">
        <v>2</v>
      </c>
      <c r="L91" s="58">
        <v>2</v>
      </c>
      <c r="M91" s="58">
        <v>15</v>
      </c>
      <c r="N91" s="58">
        <v>0</v>
      </c>
      <c r="O91" s="58">
        <v>0</v>
      </c>
      <c r="P91" s="58">
        <v>0</v>
      </c>
      <c r="Q91" s="68">
        <v>0</v>
      </c>
      <c r="R91" s="70">
        <f t="shared" si="52"/>
        <v>29</v>
      </c>
      <c r="S91" s="58">
        <v>10</v>
      </c>
      <c r="T91" s="58">
        <v>19</v>
      </c>
      <c r="U91" s="14">
        <f t="shared" si="48"/>
        <v>49</v>
      </c>
      <c r="V91" s="26">
        <f t="shared" si="47"/>
        <v>17</v>
      </c>
      <c r="W91" s="58">
        <v>1</v>
      </c>
      <c r="X91" s="58">
        <v>2</v>
      </c>
      <c r="Y91" s="58">
        <v>2</v>
      </c>
      <c r="Z91" s="58">
        <v>11</v>
      </c>
      <c r="AA91" s="58">
        <v>1</v>
      </c>
      <c r="AB91" s="58">
        <v>0</v>
      </c>
      <c r="AC91" s="58">
        <v>0</v>
      </c>
      <c r="AD91" s="68">
        <v>7</v>
      </c>
      <c r="AE91" s="70">
        <f t="shared" si="53"/>
        <v>32</v>
      </c>
      <c r="AF91" s="58">
        <v>10</v>
      </c>
      <c r="AG91" s="58">
        <v>22</v>
      </c>
      <c r="AH91" s="70">
        <v>2</v>
      </c>
      <c r="AI91" s="58" t="e">
        <f t="shared" si="54"/>
        <v>#REF!</v>
      </c>
      <c r="AJ91" s="36" t="e">
        <f>#REF!</f>
        <v>#REF!</v>
      </c>
      <c r="AK91" s="36" t="e">
        <f>#REF!</f>
        <v>#REF!</v>
      </c>
      <c r="AL91" s="58">
        <f t="shared" si="55"/>
        <v>59</v>
      </c>
      <c r="AM91" s="58">
        <f t="shared" si="56"/>
        <v>29</v>
      </c>
      <c r="AN91" s="58">
        <v>1</v>
      </c>
      <c r="AO91" s="58">
        <v>2</v>
      </c>
      <c r="AP91" s="58">
        <v>2</v>
      </c>
      <c r="AQ91" s="58">
        <v>15</v>
      </c>
      <c r="AR91" s="58">
        <v>1</v>
      </c>
      <c r="AS91" s="58">
        <v>0</v>
      </c>
      <c r="AT91" s="58">
        <v>1</v>
      </c>
      <c r="AU91" s="58">
        <v>7</v>
      </c>
      <c r="AV91" s="58">
        <f t="shared" si="57"/>
        <v>30</v>
      </c>
      <c r="AW91" s="58">
        <v>13</v>
      </c>
      <c r="AX91" s="58">
        <v>17</v>
      </c>
      <c r="AY91" s="58">
        <f t="shared" si="28"/>
        <v>0</v>
      </c>
      <c r="AZ91" s="58">
        <f t="shared" si="29"/>
        <v>10</v>
      </c>
      <c r="BA91" s="58">
        <f t="shared" si="35"/>
        <v>10</v>
      </c>
      <c r="BB91" s="59">
        <v>0</v>
      </c>
    </row>
    <row r="92" spans="1:54" s="60" customFormat="1" ht="20.25" customHeight="1" outlineLevel="1" x14ac:dyDescent="0.25">
      <c r="A92" s="59">
        <v>12</v>
      </c>
      <c r="B92" s="57" t="s">
        <v>108</v>
      </c>
      <c r="C92" s="45">
        <v>1</v>
      </c>
      <c r="D92" s="45">
        <v>3</v>
      </c>
      <c r="E92" s="58">
        <f t="shared" si="50"/>
        <v>16</v>
      </c>
      <c r="F92" s="58">
        <v>4</v>
      </c>
      <c r="G92" s="58">
        <v>12</v>
      </c>
      <c r="H92" s="68">
        <f t="shared" si="30"/>
        <v>35</v>
      </c>
      <c r="I92" s="68">
        <f t="shared" si="51"/>
        <v>14</v>
      </c>
      <c r="J92" s="58">
        <v>1</v>
      </c>
      <c r="K92" s="58">
        <v>2</v>
      </c>
      <c r="L92" s="58">
        <v>3</v>
      </c>
      <c r="M92" s="58">
        <v>8</v>
      </c>
      <c r="N92" s="58"/>
      <c r="O92" s="58"/>
      <c r="P92" s="58"/>
      <c r="Q92" s="68"/>
      <c r="R92" s="70">
        <f t="shared" si="52"/>
        <v>21</v>
      </c>
      <c r="S92" s="58">
        <v>5</v>
      </c>
      <c r="T92" s="58">
        <v>16</v>
      </c>
      <c r="U92" s="14">
        <f t="shared" si="48"/>
        <v>34</v>
      </c>
      <c r="V92" s="26">
        <f t="shared" si="47"/>
        <v>15</v>
      </c>
      <c r="W92" s="58">
        <v>1</v>
      </c>
      <c r="X92" s="58">
        <v>0</v>
      </c>
      <c r="Y92" s="58">
        <v>4</v>
      </c>
      <c r="Z92" s="58">
        <v>9</v>
      </c>
      <c r="AA92" s="58">
        <v>1</v>
      </c>
      <c r="AB92" s="58">
        <v>0</v>
      </c>
      <c r="AC92" s="58">
        <v>0</v>
      </c>
      <c r="AD92" s="68">
        <v>5</v>
      </c>
      <c r="AE92" s="70">
        <f t="shared" si="53"/>
        <v>19</v>
      </c>
      <c r="AF92" s="58">
        <v>5</v>
      </c>
      <c r="AG92" s="58">
        <v>14</v>
      </c>
      <c r="AH92" s="70"/>
      <c r="AI92" s="58" t="e">
        <f t="shared" si="54"/>
        <v>#REF!</v>
      </c>
      <c r="AJ92" s="36" t="e">
        <f>#REF!</f>
        <v>#REF!</v>
      </c>
      <c r="AK92" s="36" t="e">
        <f>#REF!</f>
        <v>#REF!</v>
      </c>
      <c r="AL92" s="58">
        <f t="shared" si="55"/>
        <v>42</v>
      </c>
      <c r="AM92" s="58">
        <f t="shared" si="56"/>
        <v>23</v>
      </c>
      <c r="AN92" s="58">
        <v>1</v>
      </c>
      <c r="AO92" s="58">
        <v>2</v>
      </c>
      <c r="AP92" s="58">
        <v>4</v>
      </c>
      <c r="AQ92" s="58">
        <v>9</v>
      </c>
      <c r="AR92" s="58">
        <v>1</v>
      </c>
      <c r="AS92" s="58">
        <v>0</v>
      </c>
      <c r="AT92" s="58">
        <v>1</v>
      </c>
      <c r="AU92" s="58">
        <v>5</v>
      </c>
      <c r="AV92" s="58">
        <f t="shared" si="57"/>
        <v>19</v>
      </c>
      <c r="AW92" s="58">
        <v>6</v>
      </c>
      <c r="AX92" s="58">
        <v>13</v>
      </c>
      <c r="AY92" s="58">
        <f t="shared" si="28"/>
        <v>-1</v>
      </c>
      <c r="AZ92" s="58">
        <f t="shared" si="29"/>
        <v>7</v>
      </c>
      <c r="BA92" s="58">
        <f t="shared" si="35"/>
        <v>8</v>
      </c>
      <c r="BB92" s="59"/>
    </row>
    <row r="93" spans="1:54" s="60" customFormat="1" ht="20.25" customHeight="1" outlineLevel="1" x14ac:dyDescent="0.25">
      <c r="A93" s="56">
        <v>13</v>
      </c>
      <c r="B93" s="57" t="s">
        <v>109</v>
      </c>
      <c r="C93" s="58">
        <v>1</v>
      </c>
      <c r="D93" s="58">
        <v>4</v>
      </c>
      <c r="E93" s="58">
        <f t="shared" si="50"/>
        <v>13</v>
      </c>
      <c r="F93" s="58">
        <v>5</v>
      </c>
      <c r="G93" s="58">
        <v>8</v>
      </c>
      <c r="H93" s="68">
        <f t="shared" si="30"/>
        <v>30</v>
      </c>
      <c r="I93" s="68">
        <f t="shared" si="51"/>
        <v>15</v>
      </c>
      <c r="J93" s="58">
        <v>1</v>
      </c>
      <c r="K93" s="58">
        <v>2</v>
      </c>
      <c r="L93" s="58">
        <v>4</v>
      </c>
      <c r="M93" s="58">
        <v>8</v>
      </c>
      <c r="N93" s="58"/>
      <c r="O93" s="58"/>
      <c r="P93" s="58"/>
      <c r="Q93" s="68"/>
      <c r="R93" s="70">
        <f t="shared" si="52"/>
        <v>15</v>
      </c>
      <c r="S93" s="58">
        <v>7</v>
      </c>
      <c r="T93" s="58">
        <v>8</v>
      </c>
      <c r="U93" s="14">
        <f t="shared" si="48"/>
        <v>29</v>
      </c>
      <c r="V93" s="26">
        <f t="shared" si="47"/>
        <v>12</v>
      </c>
      <c r="W93" s="58">
        <v>1</v>
      </c>
      <c r="X93" s="58">
        <v>1</v>
      </c>
      <c r="Y93" s="58">
        <v>3</v>
      </c>
      <c r="Z93" s="58">
        <v>6</v>
      </c>
      <c r="AA93" s="58">
        <v>1</v>
      </c>
      <c r="AB93" s="58"/>
      <c r="AC93" s="58"/>
      <c r="AD93" s="68">
        <v>5</v>
      </c>
      <c r="AE93" s="70">
        <f t="shared" si="53"/>
        <v>17</v>
      </c>
      <c r="AF93" s="58">
        <v>8</v>
      </c>
      <c r="AG93" s="58">
        <v>9</v>
      </c>
      <c r="AH93" s="70">
        <v>1</v>
      </c>
      <c r="AI93" s="58" t="e">
        <f t="shared" si="54"/>
        <v>#REF!</v>
      </c>
      <c r="AJ93" s="36" t="e">
        <f>#REF!</f>
        <v>#REF!</v>
      </c>
      <c r="AK93" s="36" t="e">
        <f>#REF!</f>
        <v>#REF!</v>
      </c>
      <c r="AL93" s="58">
        <f t="shared" si="55"/>
        <v>37</v>
      </c>
      <c r="AM93" s="58">
        <f t="shared" si="56"/>
        <v>22</v>
      </c>
      <c r="AN93" s="58">
        <v>1</v>
      </c>
      <c r="AO93" s="58">
        <v>2</v>
      </c>
      <c r="AP93" s="58">
        <v>4</v>
      </c>
      <c r="AQ93" s="58">
        <v>8</v>
      </c>
      <c r="AR93" s="58">
        <v>1</v>
      </c>
      <c r="AS93" s="58"/>
      <c r="AT93" s="58">
        <v>1</v>
      </c>
      <c r="AU93" s="58">
        <v>5</v>
      </c>
      <c r="AV93" s="58">
        <f t="shared" si="57"/>
        <v>15</v>
      </c>
      <c r="AW93" s="58">
        <v>7</v>
      </c>
      <c r="AX93" s="58">
        <v>8</v>
      </c>
      <c r="AY93" s="58">
        <f t="shared" si="28"/>
        <v>-1</v>
      </c>
      <c r="AZ93" s="58">
        <f t="shared" si="29"/>
        <v>7</v>
      </c>
      <c r="BA93" s="58">
        <f t="shared" si="35"/>
        <v>8</v>
      </c>
      <c r="BB93" s="59"/>
    </row>
    <row r="94" spans="1:54" s="60" customFormat="1" ht="20.25" customHeight="1" outlineLevel="1" x14ac:dyDescent="0.25">
      <c r="A94" s="59">
        <v>14</v>
      </c>
      <c r="B94" s="57" t="s">
        <v>110</v>
      </c>
      <c r="C94" s="58">
        <v>1</v>
      </c>
      <c r="D94" s="58">
        <v>6</v>
      </c>
      <c r="E94" s="58">
        <f t="shared" si="50"/>
        <v>14</v>
      </c>
      <c r="F94" s="58">
        <v>4</v>
      </c>
      <c r="G94" s="58">
        <v>10</v>
      </c>
      <c r="H94" s="68">
        <f t="shared" si="30"/>
        <v>26</v>
      </c>
      <c r="I94" s="68">
        <f t="shared" si="51"/>
        <v>10</v>
      </c>
      <c r="J94" s="58">
        <v>1</v>
      </c>
      <c r="K94" s="58">
        <v>2</v>
      </c>
      <c r="L94" s="58">
        <v>2</v>
      </c>
      <c r="M94" s="58">
        <v>5</v>
      </c>
      <c r="N94" s="58">
        <v>0</v>
      </c>
      <c r="O94" s="58">
        <v>0</v>
      </c>
      <c r="P94" s="58">
        <v>0</v>
      </c>
      <c r="Q94" s="68">
        <v>0</v>
      </c>
      <c r="R94" s="70">
        <f t="shared" si="52"/>
        <v>16</v>
      </c>
      <c r="S94" s="58">
        <v>4</v>
      </c>
      <c r="T94" s="58">
        <v>12</v>
      </c>
      <c r="U94" s="14">
        <f t="shared" si="48"/>
        <v>23</v>
      </c>
      <c r="V94" s="26">
        <f t="shared" si="47"/>
        <v>7</v>
      </c>
      <c r="W94" s="58">
        <v>1</v>
      </c>
      <c r="X94" s="58">
        <v>1</v>
      </c>
      <c r="Y94" s="58">
        <v>2</v>
      </c>
      <c r="Z94" s="58">
        <v>3</v>
      </c>
      <c r="AA94" s="58">
        <v>0</v>
      </c>
      <c r="AB94" s="58">
        <v>0</v>
      </c>
      <c r="AC94" s="58">
        <v>0</v>
      </c>
      <c r="AD94" s="68">
        <v>4</v>
      </c>
      <c r="AE94" s="70">
        <f t="shared" si="53"/>
        <v>16</v>
      </c>
      <c r="AF94" s="58">
        <v>4</v>
      </c>
      <c r="AG94" s="58">
        <v>12</v>
      </c>
      <c r="AH94" s="70">
        <v>0</v>
      </c>
      <c r="AI94" s="58" t="e">
        <f t="shared" si="54"/>
        <v>#REF!</v>
      </c>
      <c r="AJ94" s="36" t="e">
        <f>#REF!</f>
        <v>#REF!</v>
      </c>
      <c r="AK94" s="36" t="e">
        <f>#REF!</f>
        <v>#REF!</v>
      </c>
      <c r="AL94" s="58">
        <f t="shared" si="55"/>
        <v>33</v>
      </c>
      <c r="AM94" s="58">
        <f t="shared" si="56"/>
        <v>17</v>
      </c>
      <c r="AN94" s="58">
        <v>1</v>
      </c>
      <c r="AO94" s="58">
        <v>2</v>
      </c>
      <c r="AP94" s="58">
        <v>2</v>
      </c>
      <c r="AQ94" s="58">
        <v>6</v>
      </c>
      <c r="AR94" s="58">
        <v>1</v>
      </c>
      <c r="AS94" s="58">
        <v>0</v>
      </c>
      <c r="AT94" s="58">
        <v>1</v>
      </c>
      <c r="AU94" s="58">
        <v>4</v>
      </c>
      <c r="AV94" s="58">
        <f t="shared" si="57"/>
        <v>16</v>
      </c>
      <c r="AW94" s="58">
        <v>4</v>
      </c>
      <c r="AX94" s="58">
        <v>12</v>
      </c>
      <c r="AY94" s="58">
        <f t="shared" si="28"/>
        <v>-3</v>
      </c>
      <c r="AZ94" s="58">
        <f t="shared" si="29"/>
        <v>7</v>
      </c>
      <c r="BA94" s="58">
        <f t="shared" si="35"/>
        <v>10</v>
      </c>
      <c r="BB94" s="59"/>
    </row>
    <row r="95" spans="1:54" s="60" customFormat="1" ht="20.25" customHeight="1" outlineLevel="1" x14ac:dyDescent="0.25">
      <c r="A95" s="56">
        <v>15</v>
      </c>
      <c r="B95" s="57" t="s">
        <v>111</v>
      </c>
      <c r="C95" s="58">
        <v>1</v>
      </c>
      <c r="D95" s="58">
        <v>4</v>
      </c>
      <c r="E95" s="58">
        <f t="shared" si="50"/>
        <v>11</v>
      </c>
      <c r="F95" s="58">
        <v>4</v>
      </c>
      <c r="G95" s="58">
        <v>7</v>
      </c>
      <c r="H95" s="68">
        <f t="shared" si="30"/>
        <v>21</v>
      </c>
      <c r="I95" s="68">
        <f t="shared" si="51"/>
        <v>14</v>
      </c>
      <c r="J95" s="58">
        <v>1</v>
      </c>
      <c r="K95" s="58">
        <v>2</v>
      </c>
      <c r="L95" s="58">
        <v>5</v>
      </c>
      <c r="M95" s="58">
        <v>6</v>
      </c>
      <c r="N95" s="58">
        <v>0</v>
      </c>
      <c r="O95" s="58">
        <v>0</v>
      </c>
      <c r="P95" s="58">
        <v>0</v>
      </c>
      <c r="Q95" s="68">
        <v>0</v>
      </c>
      <c r="R95" s="70">
        <f t="shared" si="52"/>
        <v>7</v>
      </c>
      <c r="S95" s="58">
        <v>3</v>
      </c>
      <c r="T95" s="58">
        <v>4</v>
      </c>
      <c r="U95" s="14">
        <f t="shared" si="48"/>
        <v>21</v>
      </c>
      <c r="V95" s="26">
        <f t="shared" si="47"/>
        <v>13</v>
      </c>
      <c r="W95" s="58">
        <v>1</v>
      </c>
      <c r="X95" s="58">
        <v>2</v>
      </c>
      <c r="Y95" s="58">
        <v>4</v>
      </c>
      <c r="Z95" s="58">
        <v>6</v>
      </c>
      <c r="AA95" s="58">
        <v>0</v>
      </c>
      <c r="AB95" s="58">
        <v>0</v>
      </c>
      <c r="AC95" s="58">
        <v>0</v>
      </c>
      <c r="AD95" s="68">
        <v>3</v>
      </c>
      <c r="AE95" s="70">
        <f t="shared" si="53"/>
        <v>8</v>
      </c>
      <c r="AF95" s="58">
        <v>3</v>
      </c>
      <c r="AG95" s="58">
        <v>5</v>
      </c>
      <c r="AH95" s="70">
        <v>0</v>
      </c>
      <c r="AI95" s="58" t="e">
        <f t="shared" si="54"/>
        <v>#REF!</v>
      </c>
      <c r="AJ95" s="36" t="e">
        <f>#REF!</f>
        <v>#REF!</v>
      </c>
      <c r="AK95" s="36" t="e">
        <f>#REF!</f>
        <v>#REF!</v>
      </c>
      <c r="AL95" s="58">
        <f t="shared" si="55"/>
        <v>26</v>
      </c>
      <c r="AM95" s="58">
        <f t="shared" si="56"/>
        <v>19</v>
      </c>
      <c r="AN95" s="58">
        <v>1</v>
      </c>
      <c r="AO95" s="58">
        <v>2</v>
      </c>
      <c r="AP95" s="58">
        <v>4</v>
      </c>
      <c r="AQ95" s="58">
        <v>7</v>
      </c>
      <c r="AR95" s="58">
        <v>1</v>
      </c>
      <c r="AS95" s="58"/>
      <c r="AT95" s="58">
        <v>1</v>
      </c>
      <c r="AU95" s="58">
        <v>3</v>
      </c>
      <c r="AV95" s="58">
        <f t="shared" si="57"/>
        <v>7</v>
      </c>
      <c r="AW95" s="58">
        <v>3</v>
      </c>
      <c r="AX95" s="58">
        <v>4</v>
      </c>
      <c r="AY95" s="58">
        <f t="shared" si="28"/>
        <v>0</v>
      </c>
      <c r="AZ95" s="58">
        <f t="shared" si="29"/>
        <v>5</v>
      </c>
      <c r="BA95" s="58">
        <f t="shared" si="35"/>
        <v>5</v>
      </c>
      <c r="BB95" s="59"/>
    </row>
    <row r="96" spans="1:54" s="60" customFormat="1" ht="20.25" customHeight="1" outlineLevel="1" x14ac:dyDescent="0.25">
      <c r="A96" s="59">
        <v>16</v>
      </c>
      <c r="B96" s="57" t="s">
        <v>112</v>
      </c>
      <c r="C96" s="58">
        <v>1</v>
      </c>
      <c r="D96" s="58">
        <v>12</v>
      </c>
      <c r="E96" s="58">
        <f t="shared" si="50"/>
        <v>26</v>
      </c>
      <c r="F96" s="58">
        <v>7</v>
      </c>
      <c r="G96" s="58">
        <v>19</v>
      </c>
      <c r="H96" s="68">
        <f t="shared" si="30"/>
        <v>45</v>
      </c>
      <c r="I96" s="68">
        <f t="shared" si="51"/>
        <v>17</v>
      </c>
      <c r="J96" s="58">
        <v>1</v>
      </c>
      <c r="K96" s="58">
        <v>2</v>
      </c>
      <c r="L96" s="58">
        <v>3</v>
      </c>
      <c r="M96" s="58">
        <v>11</v>
      </c>
      <c r="N96" s="58">
        <v>0</v>
      </c>
      <c r="O96" s="58">
        <v>0</v>
      </c>
      <c r="P96" s="58">
        <v>0</v>
      </c>
      <c r="Q96" s="68">
        <v>0</v>
      </c>
      <c r="R96" s="70">
        <f t="shared" si="52"/>
        <v>28</v>
      </c>
      <c r="S96" s="58">
        <v>7</v>
      </c>
      <c r="T96" s="58">
        <v>21</v>
      </c>
      <c r="U96" s="14">
        <f t="shared" si="48"/>
        <v>44</v>
      </c>
      <c r="V96" s="26">
        <f t="shared" si="47"/>
        <v>17</v>
      </c>
      <c r="W96" s="58">
        <v>1</v>
      </c>
      <c r="X96" s="58">
        <v>2</v>
      </c>
      <c r="Y96" s="58">
        <v>3</v>
      </c>
      <c r="Z96" s="58">
        <v>11</v>
      </c>
      <c r="AA96" s="58">
        <v>0</v>
      </c>
      <c r="AB96" s="58">
        <v>0</v>
      </c>
      <c r="AC96" s="58">
        <v>0</v>
      </c>
      <c r="AD96" s="68">
        <v>5</v>
      </c>
      <c r="AE96" s="70">
        <f t="shared" si="53"/>
        <v>27</v>
      </c>
      <c r="AF96" s="58">
        <v>6</v>
      </c>
      <c r="AG96" s="58">
        <v>21</v>
      </c>
      <c r="AH96" s="70">
        <v>1</v>
      </c>
      <c r="AI96" s="58" t="e">
        <f t="shared" si="54"/>
        <v>#REF!</v>
      </c>
      <c r="AJ96" s="36" t="e">
        <f>#REF!</f>
        <v>#REF!</v>
      </c>
      <c r="AK96" s="36" t="e">
        <f>#REF!</f>
        <v>#REF!</v>
      </c>
      <c r="AL96" s="58">
        <f t="shared" si="55"/>
        <v>53</v>
      </c>
      <c r="AM96" s="58">
        <f t="shared" si="56"/>
        <v>25</v>
      </c>
      <c r="AN96" s="58">
        <v>1</v>
      </c>
      <c r="AO96" s="58">
        <v>2</v>
      </c>
      <c r="AP96" s="58">
        <v>3</v>
      </c>
      <c r="AQ96" s="58">
        <v>11</v>
      </c>
      <c r="AR96" s="58">
        <v>1</v>
      </c>
      <c r="AS96" s="58"/>
      <c r="AT96" s="58">
        <v>1</v>
      </c>
      <c r="AU96" s="58">
        <v>6</v>
      </c>
      <c r="AV96" s="58">
        <f t="shared" si="57"/>
        <v>28</v>
      </c>
      <c r="AW96" s="58">
        <v>7</v>
      </c>
      <c r="AX96" s="58">
        <v>21</v>
      </c>
      <c r="AY96" s="58">
        <f t="shared" si="28"/>
        <v>-1</v>
      </c>
      <c r="AZ96" s="58">
        <f t="shared" si="29"/>
        <v>8</v>
      </c>
      <c r="BA96" s="58">
        <f t="shared" si="35"/>
        <v>9</v>
      </c>
      <c r="BB96" s="59"/>
    </row>
    <row r="97" spans="1:54" s="60" customFormat="1" ht="20.25" customHeight="1" outlineLevel="1" x14ac:dyDescent="0.25">
      <c r="A97" s="56">
        <v>17</v>
      </c>
      <c r="B97" s="57" t="s">
        <v>113</v>
      </c>
      <c r="C97" s="58">
        <v>1</v>
      </c>
      <c r="D97" s="58">
        <v>2</v>
      </c>
      <c r="E97" s="58">
        <f t="shared" si="50"/>
        <v>10</v>
      </c>
      <c r="F97" s="58">
        <v>3</v>
      </c>
      <c r="G97" s="58">
        <v>7</v>
      </c>
      <c r="H97" s="68">
        <f t="shared" si="30"/>
        <v>20</v>
      </c>
      <c r="I97" s="68">
        <f t="shared" si="51"/>
        <v>14</v>
      </c>
      <c r="J97" s="58">
        <v>1</v>
      </c>
      <c r="K97" s="58">
        <v>2</v>
      </c>
      <c r="L97" s="58">
        <v>3</v>
      </c>
      <c r="M97" s="58">
        <v>8</v>
      </c>
      <c r="N97" s="58"/>
      <c r="O97" s="58">
        <v>0</v>
      </c>
      <c r="P97" s="58">
        <v>0</v>
      </c>
      <c r="Q97" s="68"/>
      <c r="R97" s="70">
        <f t="shared" si="52"/>
        <v>6</v>
      </c>
      <c r="S97" s="58">
        <v>2</v>
      </c>
      <c r="T97" s="58">
        <v>4</v>
      </c>
      <c r="U97" s="14">
        <f t="shared" si="48"/>
        <v>20</v>
      </c>
      <c r="V97" s="26">
        <f t="shared" si="47"/>
        <v>12</v>
      </c>
      <c r="W97" s="58">
        <v>1</v>
      </c>
      <c r="X97" s="58">
        <v>2</v>
      </c>
      <c r="Y97" s="58">
        <v>2</v>
      </c>
      <c r="Z97" s="58">
        <v>6</v>
      </c>
      <c r="AA97" s="58">
        <v>1</v>
      </c>
      <c r="AB97" s="58">
        <v>0</v>
      </c>
      <c r="AC97" s="58">
        <v>0</v>
      </c>
      <c r="AD97" s="68">
        <v>3</v>
      </c>
      <c r="AE97" s="70">
        <f t="shared" si="53"/>
        <v>8</v>
      </c>
      <c r="AF97" s="58">
        <v>2</v>
      </c>
      <c r="AG97" s="58">
        <v>6</v>
      </c>
      <c r="AH97" s="70">
        <v>0</v>
      </c>
      <c r="AI97" s="58" t="e">
        <f t="shared" si="54"/>
        <v>#REF!</v>
      </c>
      <c r="AJ97" s="36" t="e">
        <f>#REF!</f>
        <v>#REF!</v>
      </c>
      <c r="AK97" s="36" t="e">
        <f>#REF!</f>
        <v>#REF!</v>
      </c>
      <c r="AL97" s="58">
        <f t="shared" si="55"/>
        <v>24</v>
      </c>
      <c r="AM97" s="58">
        <f t="shared" si="56"/>
        <v>16</v>
      </c>
      <c r="AN97" s="58">
        <v>1</v>
      </c>
      <c r="AO97" s="58">
        <v>2</v>
      </c>
      <c r="AP97" s="58">
        <v>2</v>
      </c>
      <c r="AQ97" s="58">
        <v>6</v>
      </c>
      <c r="AR97" s="58">
        <v>1</v>
      </c>
      <c r="AS97" s="58">
        <v>0</v>
      </c>
      <c r="AT97" s="58">
        <v>1</v>
      </c>
      <c r="AU97" s="58">
        <v>3</v>
      </c>
      <c r="AV97" s="58">
        <f t="shared" si="57"/>
        <v>8</v>
      </c>
      <c r="AW97" s="58">
        <v>2</v>
      </c>
      <c r="AX97" s="58">
        <v>6</v>
      </c>
      <c r="AY97" s="58">
        <f t="shared" si="28"/>
        <v>0</v>
      </c>
      <c r="AZ97" s="58">
        <f t="shared" si="29"/>
        <v>4</v>
      </c>
      <c r="BA97" s="58">
        <f t="shared" si="35"/>
        <v>4</v>
      </c>
      <c r="BB97" s="59"/>
    </row>
    <row r="98" spans="1:54" s="60" customFormat="1" ht="20.25" customHeight="1" outlineLevel="1" x14ac:dyDescent="0.25">
      <c r="A98" s="59">
        <v>18</v>
      </c>
      <c r="B98" s="57" t="s">
        <v>125</v>
      </c>
      <c r="C98" s="58">
        <v>1</v>
      </c>
      <c r="D98" s="58">
        <v>8</v>
      </c>
      <c r="E98" s="58">
        <f t="shared" si="50"/>
        <v>25</v>
      </c>
      <c r="F98" s="58">
        <v>6</v>
      </c>
      <c r="G98" s="58">
        <v>19</v>
      </c>
      <c r="H98" s="68">
        <f t="shared" si="30"/>
        <v>52</v>
      </c>
      <c r="I98" s="68">
        <f t="shared" si="51"/>
        <v>19</v>
      </c>
      <c r="J98" s="58">
        <v>1</v>
      </c>
      <c r="K98" s="58">
        <v>2</v>
      </c>
      <c r="L98" s="58">
        <v>2</v>
      </c>
      <c r="M98" s="58">
        <v>14</v>
      </c>
      <c r="N98" s="58">
        <v>0</v>
      </c>
      <c r="O98" s="58">
        <v>0</v>
      </c>
      <c r="P98" s="58">
        <v>0</v>
      </c>
      <c r="Q98" s="68">
        <v>0</v>
      </c>
      <c r="R98" s="70">
        <f t="shared" si="52"/>
        <v>33</v>
      </c>
      <c r="S98" s="58">
        <v>10</v>
      </c>
      <c r="T98" s="58">
        <v>23</v>
      </c>
      <c r="U98" s="14">
        <f t="shared" si="48"/>
        <v>47</v>
      </c>
      <c r="V98" s="26">
        <f t="shared" si="47"/>
        <v>17</v>
      </c>
      <c r="W98" s="58">
        <v>1</v>
      </c>
      <c r="X98" s="58">
        <v>2</v>
      </c>
      <c r="Y98" s="58">
        <v>2</v>
      </c>
      <c r="Z98" s="58">
        <v>11</v>
      </c>
      <c r="AA98" s="58">
        <v>1</v>
      </c>
      <c r="AB98" s="58">
        <v>0</v>
      </c>
      <c r="AC98" s="58">
        <v>0</v>
      </c>
      <c r="AD98" s="68">
        <v>9</v>
      </c>
      <c r="AE98" s="70">
        <f t="shared" si="53"/>
        <v>30</v>
      </c>
      <c r="AF98" s="58">
        <v>7</v>
      </c>
      <c r="AG98" s="58">
        <v>23</v>
      </c>
      <c r="AH98" s="70">
        <v>5</v>
      </c>
      <c r="AI98" s="58" t="e">
        <f t="shared" si="54"/>
        <v>#REF!</v>
      </c>
      <c r="AJ98" s="36" t="e">
        <f>#REF!</f>
        <v>#REF!</v>
      </c>
      <c r="AK98" s="36" t="e">
        <f>#REF!</f>
        <v>#REF!</v>
      </c>
      <c r="AL98" s="58">
        <f t="shared" si="55"/>
        <v>62</v>
      </c>
      <c r="AM98" s="58">
        <f t="shared" si="56"/>
        <v>32</v>
      </c>
      <c r="AN98" s="58">
        <v>1</v>
      </c>
      <c r="AO98" s="58">
        <v>2</v>
      </c>
      <c r="AP98" s="58">
        <v>2</v>
      </c>
      <c r="AQ98" s="58">
        <v>16</v>
      </c>
      <c r="AR98" s="58">
        <v>1</v>
      </c>
      <c r="AS98" s="58">
        <v>0</v>
      </c>
      <c r="AT98" s="58">
        <v>1</v>
      </c>
      <c r="AU98" s="58">
        <v>9</v>
      </c>
      <c r="AV98" s="58">
        <f t="shared" si="57"/>
        <v>30</v>
      </c>
      <c r="AW98" s="58">
        <v>7</v>
      </c>
      <c r="AX98" s="58">
        <v>23</v>
      </c>
      <c r="AY98" s="58">
        <f t="shared" si="28"/>
        <v>-5</v>
      </c>
      <c r="AZ98" s="58">
        <f t="shared" si="29"/>
        <v>10</v>
      </c>
      <c r="BA98" s="58">
        <f t="shared" si="35"/>
        <v>15</v>
      </c>
      <c r="BB98" s="59"/>
    </row>
    <row r="99" spans="1:54" s="60" customFormat="1" ht="20.25" customHeight="1" outlineLevel="1" x14ac:dyDescent="0.25">
      <c r="A99" s="56">
        <v>19</v>
      </c>
      <c r="B99" s="57" t="s">
        <v>114</v>
      </c>
      <c r="C99" s="58">
        <v>1</v>
      </c>
      <c r="D99" s="58">
        <v>4</v>
      </c>
      <c r="E99" s="58">
        <f t="shared" si="50"/>
        <v>18</v>
      </c>
      <c r="F99" s="58">
        <v>6</v>
      </c>
      <c r="G99" s="58">
        <v>12</v>
      </c>
      <c r="H99" s="68">
        <f t="shared" si="30"/>
        <v>39</v>
      </c>
      <c r="I99" s="68">
        <f t="shared" si="51"/>
        <v>16</v>
      </c>
      <c r="J99" s="58">
        <v>1</v>
      </c>
      <c r="K99" s="58">
        <v>2</v>
      </c>
      <c r="L99" s="58">
        <v>4</v>
      </c>
      <c r="M99" s="58">
        <v>9</v>
      </c>
      <c r="N99" s="58"/>
      <c r="O99" s="58">
        <v>0</v>
      </c>
      <c r="P99" s="58">
        <v>0</v>
      </c>
      <c r="Q99" s="68">
        <v>0</v>
      </c>
      <c r="R99" s="70">
        <f t="shared" si="52"/>
        <v>23</v>
      </c>
      <c r="S99" s="58">
        <v>6</v>
      </c>
      <c r="T99" s="58">
        <v>17</v>
      </c>
      <c r="U99" s="14">
        <f t="shared" si="48"/>
        <v>39</v>
      </c>
      <c r="V99" s="26">
        <f t="shared" si="47"/>
        <v>18</v>
      </c>
      <c r="W99" s="58">
        <v>1</v>
      </c>
      <c r="X99" s="58">
        <v>1</v>
      </c>
      <c r="Y99" s="58">
        <v>4</v>
      </c>
      <c r="Z99" s="58">
        <v>11</v>
      </c>
      <c r="AA99" s="58">
        <v>1</v>
      </c>
      <c r="AB99" s="58"/>
      <c r="AC99" s="58">
        <v>0</v>
      </c>
      <c r="AD99" s="68">
        <v>6</v>
      </c>
      <c r="AE99" s="70">
        <f t="shared" si="53"/>
        <v>21</v>
      </c>
      <c r="AF99" s="58">
        <v>5</v>
      </c>
      <c r="AG99" s="58">
        <v>16</v>
      </c>
      <c r="AH99" s="70"/>
      <c r="AI99" s="58" t="e">
        <f t="shared" si="54"/>
        <v>#REF!</v>
      </c>
      <c r="AJ99" s="36" t="e">
        <f>#REF!</f>
        <v>#REF!</v>
      </c>
      <c r="AK99" s="36" t="e">
        <f>#REF!</f>
        <v>#REF!</v>
      </c>
      <c r="AL99" s="58">
        <f t="shared" si="55"/>
        <v>47</v>
      </c>
      <c r="AM99" s="58">
        <f t="shared" si="56"/>
        <v>28</v>
      </c>
      <c r="AN99" s="58">
        <v>1</v>
      </c>
      <c r="AO99" s="58">
        <v>2</v>
      </c>
      <c r="AP99" s="58">
        <v>5</v>
      </c>
      <c r="AQ99" s="58">
        <v>12</v>
      </c>
      <c r="AR99" s="58">
        <v>1</v>
      </c>
      <c r="AS99" s="58">
        <v>0</v>
      </c>
      <c r="AT99" s="58">
        <v>1</v>
      </c>
      <c r="AU99" s="58">
        <v>6</v>
      </c>
      <c r="AV99" s="58">
        <f t="shared" si="57"/>
        <v>19</v>
      </c>
      <c r="AW99" s="58">
        <v>6</v>
      </c>
      <c r="AX99" s="58">
        <v>13</v>
      </c>
      <c r="AY99" s="58">
        <f t="shared" si="28"/>
        <v>0</v>
      </c>
      <c r="AZ99" s="58">
        <f t="shared" si="29"/>
        <v>8</v>
      </c>
      <c r="BA99" s="58">
        <f t="shared" si="35"/>
        <v>8</v>
      </c>
      <c r="BB99" s="59"/>
    </row>
    <row r="100" spans="1:54" s="60" customFormat="1" ht="20.25" customHeight="1" outlineLevel="1" x14ac:dyDescent="0.25">
      <c r="A100" s="59">
        <v>20</v>
      </c>
      <c r="B100" s="57" t="s">
        <v>115</v>
      </c>
      <c r="C100" s="58">
        <v>1</v>
      </c>
      <c r="D100" s="58">
        <v>5</v>
      </c>
      <c r="E100" s="58">
        <f t="shared" si="50"/>
        <v>14</v>
      </c>
      <c r="F100" s="58">
        <v>5</v>
      </c>
      <c r="G100" s="58">
        <v>9</v>
      </c>
      <c r="H100" s="68">
        <f t="shared" si="30"/>
        <v>29</v>
      </c>
      <c r="I100" s="68">
        <f t="shared" si="51"/>
        <v>13</v>
      </c>
      <c r="J100" s="58">
        <v>1</v>
      </c>
      <c r="K100" s="58">
        <v>2</v>
      </c>
      <c r="L100" s="58">
        <v>4</v>
      </c>
      <c r="M100" s="58">
        <v>6</v>
      </c>
      <c r="N100" s="58">
        <v>0</v>
      </c>
      <c r="O100" s="58">
        <v>0</v>
      </c>
      <c r="P100" s="58">
        <v>0</v>
      </c>
      <c r="Q100" s="68">
        <v>0</v>
      </c>
      <c r="R100" s="70">
        <f t="shared" si="52"/>
        <v>16</v>
      </c>
      <c r="S100" s="58">
        <v>6</v>
      </c>
      <c r="T100" s="58">
        <v>10</v>
      </c>
      <c r="U100" s="14">
        <f t="shared" si="48"/>
        <v>31</v>
      </c>
      <c r="V100" s="26">
        <f t="shared" si="47"/>
        <v>13</v>
      </c>
      <c r="W100" s="58">
        <v>1</v>
      </c>
      <c r="X100" s="58">
        <v>2</v>
      </c>
      <c r="Y100" s="58">
        <v>3</v>
      </c>
      <c r="Z100" s="58">
        <v>6</v>
      </c>
      <c r="AA100" s="58">
        <v>1</v>
      </c>
      <c r="AB100" s="58">
        <v>0</v>
      </c>
      <c r="AC100" s="58">
        <v>0</v>
      </c>
      <c r="AD100" s="68">
        <v>5</v>
      </c>
      <c r="AE100" s="70">
        <f t="shared" si="53"/>
        <v>18</v>
      </c>
      <c r="AF100" s="58">
        <v>7</v>
      </c>
      <c r="AG100" s="58">
        <v>11</v>
      </c>
      <c r="AH100" s="70">
        <v>0</v>
      </c>
      <c r="AI100" s="58" t="e">
        <f t="shared" si="54"/>
        <v>#REF!</v>
      </c>
      <c r="AJ100" s="36" t="e">
        <f>#REF!</f>
        <v>#REF!</v>
      </c>
      <c r="AK100" s="36" t="e">
        <f>#REF!</f>
        <v>#REF!</v>
      </c>
      <c r="AL100" s="58">
        <f t="shared" si="55"/>
        <v>37</v>
      </c>
      <c r="AM100" s="58">
        <f t="shared" si="56"/>
        <v>19</v>
      </c>
      <c r="AN100" s="58">
        <v>1</v>
      </c>
      <c r="AO100" s="58">
        <v>2</v>
      </c>
      <c r="AP100" s="58">
        <v>4</v>
      </c>
      <c r="AQ100" s="58">
        <v>5</v>
      </c>
      <c r="AR100" s="58">
        <v>1</v>
      </c>
      <c r="AS100" s="58">
        <v>0</v>
      </c>
      <c r="AT100" s="58">
        <v>1</v>
      </c>
      <c r="AU100" s="58">
        <v>5</v>
      </c>
      <c r="AV100" s="58">
        <f t="shared" si="57"/>
        <v>18</v>
      </c>
      <c r="AW100" s="58">
        <v>7</v>
      </c>
      <c r="AX100" s="58">
        <v>11</v>
      </c>
      <c r="AY100" s="58">
        <f t="shared" si="28"/>
        <v>2</v>
      </c>
      <c r="AZ100" s="58">
        <f t="shared" si="29"/>
        <v>8</v>
      </c>
      <c r="BA100" s="58">
        <f t="shared" si="35"/>
        <v>6</v>
      </c>
      <c r="BB100" s="59">
        <v>0</v>
      </c>
    </row>
    <row r="101" spans="1:54" s="61" customFormat="1" ht="20.25" customHeight="1" outlineLevel="1" x14ac:dyDescent="0.25">
      <c r="A101" s="56">
        <v>21</v>
      </c>
      <c r="B101" s="57" t="s">
        <v>116</v>
      </c>
      <c r="C101" s="58">
        <v>1</v>
      </c>
      <c r="D101" s="58">
        <v>4</v>
      </c>
      <c r="E101" s="58">
        <f t="shared" si="50"/>
        <v>16</v>
      </c>
      <c r="F101" s="58">
        <v>4</v>
      </c>
      <c r="G101" s="58">
        <v>12</v>
      </c>
      <c r="H101" s="68">
        <f t="shared" si="30"/>
        <v>34</v>
      </c>
      <c r="I101" s="68">
        <f t="shared" si="51"/>
        <v>18</v>
      </c>
      <c r="J101" s="58">
        <v>1</v>
      </c>
      <c r="K101" s="58">
        <v>2</v>
      </c>
      <c r="L101" s="58">
        <v>4</v>
      </c>
      <c r="M101" s="58">
        <v>11</v>
      </c>
      <c r="N101" s="58"/>
      <c r="O101" s="58">
        <v>0</v>
      </c>
      <c r="P101" s="58">
        <v>0</v>
      </c>
      <c r="Q101" s="68"/>
      <c r="R101" s="70">
        <f t="shared" si="52"/>
        <v>16</v>
      </c>
      <c r="S101" s="58">
        <v>4</v>
      </c>
      <c r="T101" s="58">
        <v>12</v>
      </c>
      <c r="U101" s="14">
        <f t="shared" si="48"/>
        <v>33</v>
      </c>
      <c r="V101" s="26">
        <f t="shared" si="47"/>
        <v>20</v>
      </c>
      <c r="W101" s="58">
        <v>1</v>
      </c>
      <c r="X101" s="58">
        <v>2</v>
      </c>
      <c r="Y101" s="58">
        <v>4</v>
      </c>
      <c r="Z101" s="58">
        <v>12</v>
      </c>
      <c r="AA101" s="58">
        <v>1</v>
      </c>
      <c r="AB101" s="58">
        <v>0</v>
      </c>
      <c r="AC101" s="58">
        <v>0</v>
      </c>
      <c r="AD101" s="68">
        <v>5</v>
      </c>
      <c r="AE101" s="70">
        <f t="shared" si="53"/>
        <v>13</v>
      </c>
      <c r="AF101" s="58">
        <v>3</v>
      </c>
      <c r="AG101" s="58">
        <v>10</v>
      </c>
      <c r="AH101" s="70">
        <v>1</v>
      </c>
      <c r="AI101" s="58" t="e">
        <f t="shared" si="54"/>
        <v>#REF!</v>
      </c>
      <c r="AJ101" s="36" t="e">
        <f>#REF!</f>
        <v>#REF!</v>
      </c>
      <c r="AK101" s="36" t="e">
        <f>#REF!</f>
        <v>#REF!</v>
      </c>
      <c r="AL101" s="58">
        <f t="shared" si="55"/>
        <v>40</v>
      </c>
      <c r="AM101" s="58">
        <f t="shared" si="56"/>
        <v>26</v>
      </c>
      <c r="AN101" s="58">
        <v>1</v>
      </c>
      <c r="AO101" s="58">
        <v>2</v>
      </c>
      <c r="AP101" s="58">
        <v>5</v>
      </c>
      <c r="AQ101" s="58">
        <v>11</v>
      </c>
      <c r="AR101" s="58">
        <v>1</v>
      </c>
      <c r="AS101" s="58">
        <v>0</v>
      </c>
      <c r="AT101" s="58">
        <v>1</v>
      </c>
      <c r="AU101" s="58">
        <v>5</v>
      </c>
      <c r="AV101" s="58">
        <f t="shared" si="57"/>
        <v>14</v>
      </c>
      <c r="AW101" s="58">
        <v>3</v>
      </c>
      <c r="AX101" s="58">
        <v>11</v>
      </c>
      <c r="AY101" s="58">
        <f t="shared" si="28"/>
        <v>-1</v>
      </c>
      <c r="AZ101" s="58">
        <f t="shared" si="29"/>
        <v>6</v>
      </c>
      <c r="BA101" s="58">
        <f t="shared" si="35"/>
        <v>7</v>
      </c>
      <c r="BB101" s="59"/>
    </row>
    <row r="102" spans="1:54" s="60" customFormat="1" ht="20.25" customHeight="1" outlineLevel="1" x14ac:dyDescent="0.25">
      <c r="A102" s="59">
        <v>22</v>
      </c>
      <c r="B102" s="57" t="s">
        <v>117</v>
      </c>
      <c r="C102" s="58">
        <v>1</v>
      </c>
      <c r="D102" s="58">
        <v>6</v>
      </c>
      <c r="E102" s="58">
        <f t="shared" si="50"/>
        <v>16</v>
      </c>
      <c r="F102" s="58">
        <v>5</v>
      </c>
      <c r="G102" s="58">
        <v>11</v>
      </c>
      <c r="H102" s="68">
        <f t="shared" si="30"/>
        <v>30</v>
      </c>
      <c r="I102" s="68">
        <f t="shared" si="51"/>
        <v>12</v>
      </c>
      <c r="J102" s="58">
        <v>1</v>
      </c>
      <c r="K102" s="58">
        <v>2</v>
      </c>
      <c r="L102" s="58">
        <v>4</v>
      </c>
      <c r="M102" s="58">
        <v>5</v>
      </c>
      <c r="N102" s="58">
        <v>0</v>
      </c>
      <c r="O102" s="58">
        <v>0</v>
      </c>
      <c r="P102" s="58">
        <v>0</v>
      </c>
      <c r="Q102" s="68">
        <v>0</v>
      </c>
      <c r="R102" s="70">
        <f t="shared" si="52"/>
        <v>18</v>
      </c>
      <c r="S102" s="58">
        <v>4</v>
      </c>
      <c r="T102" s="58">
        <v>14</v>
      </c>
      <c r="U102" s="14">
        <f t="shared" si="48"/>
        <v>27</v>
      </c>
      <c r="V102" s="26">
        <f t="shared" si="47"/>
        <v>9</v>
      </c>
      <c r="W102" s="58">
        <v>1</v>
      </c>
      <c r="X102" s="58">
        <v>2</v>
      </c>
      <c r="Y102" s="58">
        <v>1</v>
      </c>
      <c r="Z102" s="58">
        <v>5</v>
      </c>
      <c r="AA102" s="58">
        <v>0</v>
      </c>
      <c r="AB102" s="58">
        <v>0</v>
      </c>
      <c r="AC102" s="58">
        <v>0</v>
      </c>
      <c r="AD102" s="68">
        <v>4</v>
      </c>
      <c r="AE102" s="70">
        <f t="shared" si="53"/>
        <v>18</v>
      </c>
      <c r="AF102" s="58">
        <v>4</v>
      </c>
      <c r="AG102" s="58">
        <v>14</v>
      </c>
      <c r="AH102" s="70">
        <v>2</v>
      </c>
      <c r="AI102" s="58" t="e">
        <f t="shared" si="54"/>
        <v>#REF!</v>
      </c>
      <c r="AJ102" s="36" t="e">
        <f>#REF!</f>
        <v>#REF!</v>
      </c>
      <c r="AK102" s="36" t="e">
        <f>#REF!</f>
        <v>#REF!</v>
      </c>
      <c r="AL102" s="58">
        <f t="shared" si="55"/>
        <v>36</v>
      </c>
      <c r="AM102" s="58">
        <f t="shared" si="56"/>
        <v>18</v>
      </c>
      <c r="AN102" s="58">
        <v>1</v>
      </c>
      <c r="AO102" s="58">
        <v>2</v>
      </c>
      <c r="AP102" s="58">
        <v>4</v>
      </c>
      <c r="AQ102" s="58">
        <v>5</v>
      </c>
      <c r="AR102" s="58">
        <v>1</v>
      </c>
      <c r="AS102" s="58">
        <v>0</v>
      </c>
      <c r="AT102" s="58">
        <v>1</v>
      </c>
      <c r="AU102" s="58">
        <v>4</v>
      </c>
      <c r="AV102" s="58">
        <f t="shared" si="57"/>
        <v>18</v>
      </c>
      <c r="AW102" s="58">
        <v>4</v>
      </c>
      <c r="AX102" s="58">
        <v>14</v>
      </c>
      <c r="AY102" s="58">
        <f t="shared" si="28"/>
        <v>-3</v>
      </c>
      <c r="AZ102" s="58">
        <f t="shared" si="29"/>
        <v>6</v>
      </c>
      <c r="BA102" s="58">
        <f t="shared" si="35"/>
        <v>9</v>
      </c>
      <c r="BB102" s="59"/>
    </row>
    <row r="103" spans="1:54" s="60" customFormat="1" ht="20.25" customHeight="1" outlineLevel="1" x14ac:dyDescent="0.25">
      <c r="A103" s="56">
        <v>23</v>
      </c>
      <c r="B103" s="57" t="s">
        <v>118</v>
      </c>
      <c r="C103" s="58">
        <v>1</v>
      </c>
      <c r="D103" s="58">
        <v>4</v>
      </c>
      <c r="E103" s="58">
        <f t="shared" si="50"/>
        <v>9</v>
      </c>
      <c r="F103" s="58">
        <v>3</v>
      </c>
      <c r="G103" s="58">
        <v>6</v>
      </c>
      <c r="H103" s="68">
        <f t="shared" si="30"/>
        <v>20</v>
      </c>
      <c r="I103" s="68">
        <f t="shared" si="51"/>
        <v>14</v>
      </c>
      <c r="J103" s="58">
        <v>1</v>
      </c>
      <c r="K103" s="58">
        <v>2</v>
      </c>
      <c r="L103" s="58">
        <v>5</v>
      </c>
      <c r="M103" s="58">
        <v>6</v>
      </c>
      <c r="N103" s="58">
        <v>0</v>
      </c>
      <c r="O103" s="58">
        <v>0</v>
      </c>
      <c r="P103" s="58"/>
      <c r="Q103" s="68"/>
      <c r="R103" s="70">
        <f t="shared" si="52"/>
        <v>6</v>
      </c>
      <c r="S103" s="58">
        <v>1</v>
      </c>
      <c r="T103" s="58">
        <v>5</v>
      </c>
      <c r="U103" s="14">
        <f t="shared" si="48"/>
        <v>20</v>
      </c>
      <c r="V103" s="26">
        <f t="shared" si="47"/>
        <v>15</v>
      </c>
      <c r="W103" s="58">
        <v>1</v>
      </c>
      <c r="X103" s="58">
        <v>2</v>
      </c>
      <c r="Y103" s="58">
        <v>3</v>
      </c>
      <c r="Z103" s="58">
        <v>9</v>
      </c>
      <c r="AA103" s="58"/>
      <c r="AB103" s="58"/>
      <c r="AC103" s="58"/>
      <c r="AD103" s="68">
        <v>4</v>
      </c>
      <c r="AE103" s="70">
        <f t="shared" si="53"/>
        <v>5</v>
      </c>
      <c r="AF103" s="58">
        <v>3</v>
      </c>
      <c r="AG103" s="58">
        <v>2</v>
      </c>
      <c r="AH103" s="70">
        <v>0</v>
      </c>
      <c r="AI103" s="58" t="e">
        <f t="shared" si="54"/>
        <v>#REF!</v>
      </c>
      <c r="AJ103" s="36" t="e">
        <f>#REF!</f>
        <v>#REF!</v>
      </c>
      <c r="AK103" s="36" t="e">
        <f>#REF!</f>
        <v>#REF!</v>
      </c>
      <c r="AL103" s="58">
        <f t="shared" si="55"/>
        <v>33</v>
      </c>
      <c r="AM103" s="58">
        <f t="shared" si="56"/>
        <v>27</v>
      </c>
      <c r="AN103" s="58">
        <v>1</v>
      </c>
      <c r="AO103" s="58">
        <v>2</v>
      </c>
      <c r="AP103" s="58">
        <v>7</v>
      </c>
      <c r="AQ103" s="58">
        <v>11</v>
      </c>
      <c r="AR103" s="58">
        <v>1</v>
      </c>
      <c r="AS103" s="58">
        <v>0</v>
      </c>
      <c r="AT103" s="58">
        <v>1</v>
      </c>
      <c r="AU103" s="58">
        <v>4</v>
      </c>
      <c r="AV103" s="58">
        <f t="shared" si="57"/>
        <v>6</v>
      </c>
      <c r="AW103" s="58">
        <v>4</v>
      </c>
      <c r="AX103" s="58">
        <v>2</v>
      </c>
      <c r="AY103" s="58">
        <f t="shared" si="28"/>
        <v>0</v>
      </c>
      <c r="AZ103" s="58">
        <f t="shared" si="29"/>
        <v>13</v>
      </c>
      <c r="BA103" s="58">
        <f t="shared" si="35"/>
        <v>13</v>
      </c>
      <c r="BB103" s="59">
        <v>0</v>
      </c>
    </row>
    <row r="104" spans="1:54" s="60" customFormat="1" ht="20.25" customHeight="1" outlineLevel="1" x14ac:dyDescent="0.25">
      <c r="A104" s="59">
        <v>24</v>
      </c>
      <c r="B104" s="57" t="s">
        <v>119</v>
      </c>
      <c r="C104" s="58">
        <v>1</v>
      </c>
      <c r="D104" s="58">
        <v>6</v>
      </c>
      <c r="E104" s="58">
        <f t="shared" si="50"/>
        <v>15</v>
      </c>
      <c r="F104" s="58">
        <v>6</v>
      </c>
      <c r="G104" s="58">
        <v>9</v>
      </c>
      <c r="H104" s="68">
        <f t="shared" si="30"/>
        <v>26</v>
      </c>
      <c r="I104" s="68">
        <f t="shared" si="51"/>
        <v>14</v>
      </c>
      <c r="J104" s="58">
        <v>1</v>
      </c>
      <c r="K104" s="58">
        <v>2</v>
      </c>
      <c r="L104" s="58">
        <v>3</v>
      </c>
      <c r="M104" s="58">
        <v>8</v>
      </c>
      <c r="N104" s="58"/>
      <c r="O104" s="58">
        <v>0</v>
      </c>
      <c r="P104" s="58">
        <v>0</v>
      </c>
      <c r="Q104" s="68">
        <v>0</v>
      </c>
      <c r="R104" s="70">
        <f t="shared" si="52"/>
        <v>12</v>
      </c>
      <c r="S104" s="58">
        <v>5</v>
      </c>
      <c r="T104" s="58">
        <v>7</v>
      </c>
      <c r="U104" s="14">
        <f t="shared" si="48"/>
        <v>26</v>
      </c>
      <c r="V104" s="26">
        <f t="shared" si="47"/>
        <v>14</v>
      </c>
      <c r="W104" s="58">
        <v>1</v>
      </c>
      <c r="X104" s="58">
        <v>2</v>
      </c>
      <c r="Y104" s="58">
        <v>3</v>
      </c>
      <c r="Z104" s="58">
        <v>7</v>
      </c>
      <c r="AA104" s="58">
        <v>1</v>
      </c>
      <c r="AB104" s="58">
        <v>0</v>
      </c>
      <c r="AC104" s="58">
        <v>0</v>
      </c>
      <c r="AD104" s="68">
        <v>6</v>
      </c>
      <c r="AE104" s="70">
        <f t="shared" si="53"/>
        <v>12</v>
      </c>
      <c r="AF104" s="58">
        <v>6</v>
      </c>
      <c r="AG104" s="58">
        <v>6</v>
      </c>
      <c r="AH104" s="70">
        <v>0</v>
      </c>
      <c r="AI104" s="58" t="e">
        <f t="shared" si="54"/>
        <v>#REF!</v>
      </c>
      <c r="AJ104" s="36" t="e">
        <f>#REF!</f>
        <v>#REF!</v>
      </c>
      <c r="AK104" s="36" t="e">
        <f>#REF!</f>
        <v>#REF!</v>
      </c>
      <c r="AL104" s="58">
        <f t="shared" si="55"/>
        <v>37</v>
      </c>
      <c r="AM104" s="58">
        <f t="shared" si="56"/>
        <v>21</v>
      </c>
      <c r="AN104" s="58">
        <v>1</v>
      </c>
      <c r="AO104" s="58">
        <v>2</v>
      </c>
      <c r="AP104" s="58">
        <v>3</v>
      </c>
      <c r="AQ104" s="58">
        <v>7</v>
      </c>
      <c r="AR104" s="58">
        <v>1</v>
      </c>
      <c r="AS104" s="58">
        <v>0</v>
      </c>
      <c r="AT104" s="58">
        <v>1</v>
      </c>
      <c r="AU104" s="58">
        <v>6</v>
      </c>
      <c r="AV104" s="58">
        <f t="shared" si="57"/>
        <v>16</v>
      </c>
      <c r="AW104" s="58">
        <v>6</v>
      </c>
      <c r="AX104" s="58">
        <v>10</v>
      </c>
      <c r="AY104" s="58">
        <f t="shared" si="28"/>
        <v>0</v>
      </c>
      <c r="AZ104" s="58">
        <f t="shared" si="29"/>
        <v>11</v>
      </c>
      <c r="BA104" s="58">
        <f t="shared" si="35"/>
        <v>11</v>
      </c>
      <c r="BB104" s="59">
        <v>0</v>
      </c>
    </row>
    <row r="105" spans="1:54" s="60" customFormat="1" ht="20.25" customHeight="1" outlineLevel="1" x14ac:dyDescent="0.25">
      <c r="A105" s="56">
        <v>25</v>
      </c>
      <c r="B105" s="57" t="s">
        <v>120</v>
      </c>
      <c r="C105" s="58">
        <v>1</v>
      </c>
      <c r="D105" s="58">
        <v>8</v>
      </c>
      <c r="E105" s="58">
        <f t="shared" si="50"/>
        <v>16</v>
      </c>
      <c r="F105" s="58">
        <v>5</v>
      </c>
      <c r="G105" s="58">
        <v>11</v>
      </c>
      <c r="H105" s="68">
        <f t="shared" si="30"/>
        <v>28</v>
      </c>
      <c r="I105" s="68">
        <f t="shared" si="51"/>
        <v>11</v>
      </c>
      <c r="J105" s="58">
        <v>1</v>
      </c>
      <c r="K105" s="58">
        <v>2</v>
      </c>
      <c r="L105" s="58">
        <v>5</v>
      </c>
      <c r="M105" s="58">
        <v>3</v>
      </c>
      <c r="N105" s="58">
        <v>0</v>
      </c>
      <c r="O105" s="58">
        <v>0</v>
      </c>
      <c r="P105" s="58">
        <v>0</v>
      </c>
      <c r="Q105" s="68">
        <v>0</v>
      </c>
      <c r="R105" s="70">
        <f t="shared" si="52"/>
        <v>17</v>
      </c>
      <c r="S105" s="58">
        <v>5</v>
      </c>
      <c r="T105" s="58">
        <v>12</v>
      </c>
      <c r="U105" s="14">
        <f t="shared" si="48"/>
        <v>28</v>
      </c>
      <c r="V105" s="26">
        <f t="shared" si="47"/>
        <v>11</v>
      </c>
      <c r="W105" s="58">
        <v>1</v>
      </c>
      <c r="X105" s="58">
        <v>2</v>
      </c>
      <c r="Y105" s="58">
        <v>5</v>
      </c>
      <c r="Z105" s="58">
        <v>3</v>
      </c>
      <c r="AA105" s="58">
        <v>0</v>
      </c>
      <c r="AB105" s="58">
        <v>0</v>
      </c>
      <c r="AC105" s="58">
        <v>0</v>
      </c>
      <c r="AD105" s="68">
        <v>5</v>
      </c>
      <c r="AE105" s="70">
        <f t="shared" si="53"/>
        <v>17</v>
      </c>
      <c r="AF105" s="58">
        <v>5</v>
      </c>
      <c r="AG105" s="58">
        <v>12</v>
      </c>
      <c r="AH105" s="70">
        <v>0</v>
      </c>
      <c r="AI105" s="58" t="e">
        <f t="shared" si="54"/>
        <v>#REF!</v>
      </c>
      <c r="AJ105" s="36" t="e">
        <f>#REF!</f>
        <v>#REF!</v>
      </c>
      <c r="AK105" s="36" t="e">
        <f>#REF!</f>
        <v>#REF!</v>
      </c>
      <c r="AL105" s="58">
        <f t="shared" si="55"/>
        <v>35</v>
      </c>
      <c r="AM105" s="58">
        <f t="shared" si="56"/>
        <v>18</v>
      </c>
      <c r="AN105" s="58">
        <v>1</v>
      </c>
      <c r="AO105" s="58">
        <v>2</v>
      </c>
      <c r="AP105" s="58">
        <v>5</v>
      </c>
      <c r="AQ105" s="58">
        <v>3</v>
      </c>
      <c r="AR105" s="58">
        <v>1</v>
      </c>
      <c r="AS105" s="58">
        <v>0</v>
      </c>
      <c r="AT105" s="58">
        <v>1</v>
      </c>
      <c r="AU105" s="58">
        <v>5</v>
      </c>
      <c r="AV105" s="58">
        <f t="shared" si="57"/>
        <v>17</v>
      </c>
      <c r="AW105" s="58">
        <v>5</v>
      </c>
      <c r="AX105" s="58">
        <v>12</v>
      </c>
      <c r="AY105" s="58">
        <f t="shared" si="28"/>
        <v>0</v>
      </c>
      <c r="AZ105" s="58">
        <f t="shared" si="29"/>
        <v>7</v>
      </c>
      <c r="BA105" s="58">
        <f t="shared" si="35"/>
        <v>7</v>
      </c>
      <c r="BB105" s="59">
        <v>0</v>
      </c>
    </row>
    <row r="106" spans="1:54" s="60" customFormat="1" ht="20.25" customHeight="1" outlineLevel="1" x14ac:dyDescent="0.25">
      <c r="A106" s="59">
        <v>26</v>
      </c>
      <c r="B106" s="57" t="s">
        <v>121</v>
      </c>
      <c r="C106" s="58">
        <v>1</v>
      </c>
      <c r="D106" s="58">
        <v>6</v>
      </c>
      <c r="E106" s="58">
        <f t="shared" si="50"/>
        <v>16</v>
      </c>
      <c r="F106" s="58">
        <v>6</v>
      </c>
      <c r="G106" s="58">
        <v>10</v>
      </c>
      <c r="H106" s="68">
        <f t="shared" si="30"/>
        <v>29</v>
      </c>
      <c r="I106" s="68">
        <f t="shared" si="51"/>
        <v>16</v>
      </c>
      <c r="J106" s="58">
        <v>1</v>
      </c>
      <c r="K106" s="58">
        <v>2</v>
      </c>
      <c r="L106" s="58">
        <v>4</v>
      </c>
      <c r="M106" s="58">
        <v>9</v>
      </c>
      <c r="N106" s="58"/>
      <c r="O106" s="58">
        <v>0</v>
      </c>
      <c r="P106" s="58">
        <v>0</v>
      </c>
      <c r="Q106" s="68">
        <v>0</v>
      </c>
      <c r="R106" s="70">
        <f t="shared" si="52"/>
        <v>13</v>
      </c>
      <c r="S106" s="58">
        <v>6</v>
      </c>
      <c r="T106" s="58">
        <v>7</v>
      </c>
      <c r="U106" s="14">
        <f t="shared" si="48"/>
        <v>28</v>
      </c>
      <c r="V106" s="26">
        <f t="shared" si="47"/>
        <v>15</v>
      </c>
      <c r="W106" s="58">
        <v>1</v>
      </c>
      <c r="X106" s="58">
        <v>1</v>
      </c>
      <c r="Y106" s="58">
        <v>3</v>
      </c>
      <c r="Z106" s="58">
        <v>9</v>
      </c>
      <c r="AA106" s="58">
        <v>1</v>
      </c>
      <c r="AB106" s="58">
        <v>0</v>
      </c>
      <c r="AC106" s="58"/>
      <c r="AD106" s="68">
        <v>5</v>
      </c>
      <c r="AE106" s="70">
        <f t="shared" si="53"/>
        <v>13</v>
      </c>
      <c r="AF106" s="58">
        <v>5</v>
      </c>
      <c r="AG106" s="58">
        <v>8</v>
      </c>
      <c r="AH106" s="70">
        <v>2</v>
      </c>
      <c r="AI106" s="58" t="e">
        <f t="shared" si="54"/>
        <v>#REF!</v>
      </c>
      <c r="AJ106" s="36" t="e">
        <f>#REF!</f>
        <v>#REF!</v>
      </c>
      <c r="AK106" s="36" t="e">
        <f>#REF!</f>
        <v>#REF!</v>
      </c>
      <c r="AL106" s="58">
        <f t="shared" si="55"/>
        <v>35</v>
      </c>
      <c r="AM106" s="58">
        <f t="shared" si="56"/>
        <v>22</v>
      </c>
      <c r="AN106" s="58">
        <v>1</v>
      </c>
      <c r="AO106" s="58">
        <v>2</v>
      </c>
      <c r="AP106" s="58">
        <v>3</v>
      </c>
      <c r="AQ106" s="58">
        <v>9</v>
      </c>
      <c r="AR106" s="58">
        <v>1</v>
      </c>
      <c r="AS106" s="58">
        <v>0</v>
      </c>
      <c r="AT106" s="58">
        <v>1</v>
      </c>
      <c r="AU106" s="58">
        <v>5</v>
      </c>
      <c r="AV106" s="58">
        <f t="shared" si="57"/>
        <v>13</v>
      </c>
      <c r="AW106" s="58">
        <v>5</v>
      </c>
      <c r="AX106" s="58">
        <v>8</v>
      </c>
      <c r="AY106" s="58">
        <f t="shared" si="28"/>
        <v>-1</v>
      </c>
      <c r="AZ106" s="58">
        <f t="shared" si="29"/>
        <v>6</v>
      </c>
      <c r="BA106" s="58">
        <f t="shared" si="35"/>
        <v>7</v>
      </c>
      <c r="BB106" s="59"/>
    </row>
    <row r="107" spans="1:54" s="60" customFormat="1" ht="20.25" customHeight="1" outlineLevel="1" x14ac:dyDescent="0.25">
      <c r="A107" s="56">
        <v>27</v>
      </c>
      <c r="B107" s="57" t="s">
        <v>122</v>
      </c>
      <c r="C107" s="58">
        <v>1</v>
      </c>
      <c r="D107" s="58">
        <v>6</v>
      </c>
      <c r="E107" s="58">
        <f t="shared" si="50"/>
        <v>15</v>
      </c>
      <c r="F107" s="58">
        <v>7</v>
      </c>
      <c r="G107" s="58">
        <v>8</v>
      </c>
      <c r="H107" s="68">
        <f t="shared" si="30"/>
        <v>31</v>
      </c>
      <c r="I107" s="68">
        <f t="shared" si="51"/>
        <v>20</v>
      </c>
      <c r="J107" s="58">
        <v>1</v>
      </c>
      <c r="K107" s="58">
        <v>2</v>
      </c>
      <c r="L107" s="58">
        <v>5</v>
      </c>
      <c r="M107" s="58">
        <v>12</v>
      </c>
      <c r="N107" s="58">
        <v>0</v>
      </c>
      <c r="O107" s="58">
        <v>0</v>
      </c>
      <c r="P107" s="58">
        <v>0</v>
      </c>
      <c r="Q107" s="68">
        <v>0</v>
      </c>
      <c r="R107" s="70">
        <f t="shared" si="52"/>
        <v>11</v>
      </c>
      <c r="S107" s="58">
        <v>7</v>
      </c>
      <c r="T107" s="58">
        <v>4</v>
      </c>
      <c r="U107" s="14">
        <f t="shared" si="48"/>
        <v>31</v>
      </c>
      <c r="V107" s="26">
        <f t="shared" si="47"/>
        <v>18</v>
      </c>
      <c r="W107" s="58">
        <v>1</v>
      </c>
      <c r="X107" s="58">
        <v>2</v>
      </c>
      <c r="Y107" s="58">
        <v>3</v>
      </c>
      <c r="Z107" s="58">
        <v>12</v>
      </c>
      <c r="AA107" s="58">
        <v>0</v>
      </c>
      <c r="AB107" s="58">
        <v>0</v>
      </c>
      <c r="AC107" s="58">
        <v>0</v>
      </c>
      <c r="AD107" s="68">
        <v>6</v>
      </c>
      <c r="AE107" s="70">
        <f t="shared" si="53"/>
        <v>13</v>
      </c>
      <c r="AF107" s="58">
        <v>9</v>
      </c>
      <c r="AG107" s="58">
        <v>4</v>
      </c>
      <c r="AH107" s="70">
        <v>0</v>
      </c>
      <c r="AI107" s="58" t="e">
        <f t="shared" si="54"/>
        <v>#REF!</v>
      </c>
      <c r="AJ107" s="36" t="e">
        <f>#REF!</f>
        <v>#REF!</v>
      </c>
      <c r="AK107" s="36" t="e">
        <f>#REF!</f>
        <v>#REF!</v>
      </c>
      <c r="AL107" s="58">
        <f t="shared" si="55"/>
        <v>39</v>
      </c>
      <c r="AM107" s="58">
        <f t="shared" si="56"/>
        <v>26</v>
      </c>
      <c r="AN107" s="58">
        <v>1</v>
      </c>
      <c r="AO107" s="58">
        <v>2</v>
      </c>
      <c r="AP107" s="58">
        <v>3</v>
      </c>
      <c r="AQ107" s="58">
        <v>12</v>
      </c>
      <c r="AR107" s="58">
        <v>1</v>
      </c>
      <c r="AS107" s="58">
        <v>0</v>
      </c>
      <c r="AT107" s="58">
        <v>1</v>
      </c>
      <c r="AU107" s="58">
        <v>6</v>
      </c>
      <c r="AV107" s="58">
        <f t="shared" si="57"/>
        <v>13</v>
      </c>
      <c r="AW107" s="58">
        <v>9</v>
      </c>
      <c r="AX107" s="58">
        <v>4</v>
      </c>
      <c r="AY107" s="58">
        <f t="shared" si="28"/>
        <v>0</v>
      </c>
      <c r="AZ107" s="58">
        <f t="shared" si="29"/>
        <v>8</v>
      </c>
      <c r="BA107" s="58">
        <f t="shared" si="35"/>
        <v>8</v>
      </c>
      <c r="BB107" s="59"/>
    </row>
    <row r="108" spans="1:54" s="60" customFormat="1" ht="20.25" customHeight="1" outlineLevel="1" x14ac:dyDescent="0.25">
      <c r="A108" s="59">
        <v>28</v>
      </c>
      <c r="B108" s="57" t="s">
        <v>123</v>
      </c>
      <c r="C108" s="58">
        <v>1</v>
      </c>
      <c r="D108" s="58">
        <v>13</v>
      </c>
      <c r="E108" s="58">
        <f t="shared" si="50"/>
        <v>31</v>
      </c>
      <c r="F108" s="58">
        <v>12</v>
      </c>
      <c r="G108" s="58">
        <v>19</v>
      </c>
      <c r="H108" s="68">
        <f t="shared" si="30"/>
        <v>57</v>
      </c>
      <c r="I108" s="68">
        <f t="shared" si="51"/>
        <v>26</v>
      </c>
      <c r="J108" s="58">
        <v>1</v>
      </c>
      <c r="K108" s="58">
        <v>2</v>
      </c>
      <c r="L108" s="58">
        <v>6</v>
      </c>
      <c r="M108" s="58">
        <v>17</v>
      </c>
      <c r="N108" s="58">
        <v>0</v>
      </c>
      <c r="O108" s="58">
        <v>0</v>
      </c>
      <c r="P108" s="58">
        <v>0</v>
      </c>
      <c r="Q108" s="68">
        <v>0</v>
      </c>
      <c r="R108" s="70">
        <f t="shared" si="52"/>
        <v>31</v>
      </c>
      <c r="S108" s="58">
        <v>13</v>
      </c>
      <c r="T108" s="58">
        <v>18</v>
      </c>
      <c r="U108" s="14">
        <f t="shared" si="48"/>
        <v>58</v>
      </c>
      <c r="V108" s="26">
        <f t="shared" si="47"/>
        <v>26</v>
      </c>
      <c r="W108" s="58">
        <v>1</v>
      </c>
      <c r="X108" s="58">
        <v>2</v>
      </c>
      <c r="Y108" s="58">
        <v>7</v>
      </c>
      <c r="Z108" s="58">
        <v>15</v>
      </c>
      <c r="AA108" s="58">
        <v>1</v>
      </c>
      <c r="AB108" s="58"/>
      <c r="AC108" s="58"/>
      <c r="AD108" s="68">
        <v>11</v>
      </c>
      <c r="AE108" s="70">
        <f t="shared" si="53"/>
        <v>32</v>
      </c>
      <c r="AF108" s="58">
        <v>12</v>
      </c>
      <c r="AG108" s="58">
        <v>20</v>
      </c>
      <c r="AH108" s="70"/>
      <c r="AI108" s="58" t="e">
        <f t="shared" si="54"/>
        <v>#REF!</v>
      </c>
      <c r="AJ108" s="36" t="e">
        <f>#REF!</f>
        <v>#REF!</v>
      </c>
      <c r="AK108" s="36" t="e">
        <f>#REF!</f>
        <v>#REF!</v>
      </c>
      <c r="AL108" s="58">
        <f t="shared" si="55"/>
        <v>72</v>
      </c>
      <c r="AM108" s="58">
        <f t="shared" si="56"/>
        <v>38</v>
      </c>
      <c r="AN108" s="58">
        <v>1</v>
      </c>
      <c r="AO108" s="58">
        <v>2</v>
      </c>
      <c r="AP108" s="58">
        <v>7</v>
      </c>
      <c r="AQ108" s="58">
        <v>15</v>
      </c>
      <c r="AR108" s="58">
        <v>1</v>
      </c>
      <c r="AS108" s="58"/>
      <c r="AT108" s="58">
        <v>1</v>
      </c>
      <c r="AU108" s="58">
        <v>11</v>
      </c>
      <c r="AV108" s="58">
        <f t="shared" si="57"/>
        <v>34</v>
      </c>
      <c r="AW108" s="58">
        <v>13</v>
      </c>
      <c r="AX108" s="58">
        <v>21</v>
      </c>
      <c r="AY108" s="58">
        <f t="shared" si="28"/>
        <v>1</v>
      </c>
      <c r="AZ108" s="58">
        <f t="shared" si="29"/>
        <v>15</v>
      </c>
      <c r="BA108" s="58">
        <f t="shared" si="35"/>
        <v>14</v>
      </c>
      <c r="BB108" s="59">
        <v>0</v>
      </c>
    </row>
    <row r="109" spans="1:54" s="60" customFormat="1" ht="20.25" customHeight="1" outlineLevel="1" x14ac:dyDescent="0.25">
      <c r="A109" s="56">
        <v>29</v>
      </c>
      <c r="B109" s="57" t="s">
        <v>124</v>
      </c>
      <c r="C109" s="58">
        <v>1</v>
      </c>
      <c r="D109" s="58">
        <v>8</v>
      </c>
      <c r="E109" s="58">
        <f t="shared" si="50"/>
        <v>16</v>
      </c>
      <c r="F109" s="58">
        <v>8</v>
      </c>
      <c r="G109" s="58">
        <v>8</v>
      </c>
      <c r="H109" s="68">
        <f t="shared" si="30"/>
        <v>28</v>
      </c>
      <c r="I109" s="68">
        <f t="shared" si="51"/>
        <v>12</v>
      </c>
      <c r="J109" s="58">
        <v>1</v>
      </c>
      <c r="K109" s="58">
        <v>2</v>
      </c>
      <c r="L109" s="58">
        <v>2</v>
      </c>
      <c r="M109" s="58">
        <v>6</v>
      </c>
      <c r="N109" s="58">
        <v>1</v>
      </c>
      <c r="O109" s="58">
        <v>0</v>
      </c>
      <c r="P109" s="58">
        <v>0</v>
      </c>
      <c r="Q109" s="68">
        <v>0</v>
      </c>
      <c r="R109" s="70">
        <f t="shared" si="52"/>
        <v>16</v>
      </c>
      <c r="S109" s="58">
        <v>8</v>
      </c>
      <c r="T109" s="58">
        <v>8</v>
      </c>
      <c r="U109" s="14">
        <f t="shared" si="48"/>
        <v>26</v>
      </c>
      <c r="V109" s="26">
        <f t="shared" si="47"/>
        <v>11</v>
      </c>
      <c r="W109" s="58">
        <v>1</v>
      </c>
      <c r="X109" s="58">
        <v>2</v>
      </c>
      <c r="Y109" s="58">
        <v>1</v>
      </c>
      <c r="Z109" s="58">
        <v>6</v>
      </c>
      <c r="AA109" s="58">
        <v>1</v>
      </c>
      <c r="AB109" s="58">
        <v>0</v>
      </c>
      <c r="AC109" s="58">
        <v>0</v>
      </c>
      <c r="AD109" s="68">
        <v>5</v>
      </c>
      <c r="AE109" s="70">
        <f t="shared" si="53"/>
        <v>15</v>
      </c>
      <c r="AF109" s="58">
        <v>7</v>
      </c>
      <c r="AG109" s="58">
        <v>8</v>
      </c>
      <c r="AH109" s="70">
        <v>2</v>
      </c>
      <c r="AI109" s="58" t="e">
        <f t="shared" si="54"/>
        <v>#REF!</v>
      </c>
      <c r="AJ109" s="36" t="e">
        <f>#REF!</f>
        <v>#REF!</v>
      </c>
      <c r="AK109" s="36" t="e">
        <f>#REF!</f>
        <v>#REF!</v>
      </c>
      <c r="AL109" s="58">
        <f t="shared" si="55"/>
        <v>34</v>
      </c>
      <c r="AM109" s="58">
        <f t="shared" si="56"/>
        <v>17</v>
      </c>
      <c r="AN109" s="58">
        <v>1</v>
      </c>
      <c r="AO109" s="58">
        <v>2</v>
      </c>
      <c r="AP109" s="58">
        <v>1</v>
      </c>
      <c r="AQ109" s="58">
        <v>6</v>
      </c>
      <c r="AR109" s="58">
        <v>1</v>
      </c>
      <c r="AS109" s="58">
        <v>0</v>
      </c>
      <c r="AT109" s="58">
        <v>1</v>
      </c>
      <c r="AU109" s="58">
        <v>5</v>
      </c>
      <c r="AV109" s="58">
        <f t="shared" si="57"/>
        <v>17</v>
      </c>
      <c r="AW109" s="58">
        <v>10</v>
      </c>
      <c r="AX109" s="58">
        <v>7</v>
      </c>
      <c r="AY109" s="58">
        <f t="shared" si="28"/>
        <v>-2</v>
      </c>
      <c r="AZ109" s="58">
        <f t="shared" si="29"/>
        <v>6</v>
      </c>
      <c r="BA109" s="58">
        <f t="shared" si="35"/>
        <v>8</v>
      </c>
      <c r="BB109" s="59">
        <v>0</v>
      </c>
    </row>
    <row r="110" spans="1:54" s="15" customFormat="1" ht="20.25" customHeight="1" x14ac:dyDescent="0.25">
      <c r="A110" s="47" t="s">
        <v>164</v>
      </c>
      <c r="B110" s="48" t="s">
        <v>160</v>
      </c>
      <c r="C110" s="47">
        <f>SUM(C111:C143)</f>
        <v>33</v>
      </c>
      <c r="D110" s="47">
        <f t="shared" ref="D110:BA110" si="58">SUM(D111:D143)</f>
        <v>167</v>
      </c>
      <c r="E110" s="47">
        <f t="shared" si="58"/>
        <v>491</v>
      </c>
      <c r="F110" s="47">
        <f t="shared" si="58"/>
        <v>138</v>
      </c>
      <c r="G110" s="47">
        <f t="shared" si="58"/>
        <v>353</v>
      </c>
      <c r="H110" s="25">
        <f t="shared" si="58"/>
        <v>934</v>
      </c>
      <c r="I110" s="25">
        <f t="shared" si="58"/>
        <v>655</v>
      </c>
      <c r="J110" s="47">
        <f t="shared" si="58"/>
        <v>33</v>
      </c>
      <c r="K110" s="47">
        <f t="shared" si="58"/>
        <v>34</v>
      </c>
      <c r="L110" s="47">
        <f t="shared" si="58"/>
        <v>46</v>
      </c>
      <c r="M110" s="47">
        <f t="shared" si="58"/>
        <v>542</v>
      </c>
      <c r="N110" s="47">
        <f t="shared" si="58"/>
        <v>0</v>
      </c>
      <c r="O110" s="47">
        <f t="shared" si="58"/>
        <v>0</v>
      </c>
      <c r="P110" s="47">
        <f t="shared" si="58"/>
        <v>0</v>
      </c>
      <c r="Q110" s="25">
        <f t="shared" si="58"/>
        <v>0</v>
      </c>
      <c r="R110" s="40">
        <f t="shared" si="58"/>
        <v>279</v>
      </c>
      <c r="S110" s="47">
        <f t="shared" si="58"/>
        <v>230</v>
      </c>
      <c r="T110" s="47">
        <f t="shared" si="58"/>
        <v>49</v>
      </c>
      <c r="U110" s="14">
        <f t="shared" si="48"/>
        <v>932</v>
      </c>
      <c r="V110" s="26">
        <f t="shared" si="47"/>
        <v>654</v>
      </c>
      <c r="W110" s="47">
        <f t="shared" si="58"/>
        <v>32</v>
      </c>
      <c r="X110" s="47">
        <f t="shared" si="58"/>
        <v>35</v>
      </c>
      <c r="Y110" s="47">
        <f t="shared" si="58"/>
        <v>47</v>
      </c>
      <c r="Z110" s="47">
        <f t="shared" si="58"/>
        <v>540</v>
      </c>
      <c r="AA110" s="47">
        <f t="shared" si="58"/>
        <v>0</v>
      </c>
      <c r="AB110" s="47">
        <f t="shared" si="58"/>
        <v>0</v>
      </c>
      <c r="AC110" s="47">
        <f t="shared" si="58"/>
        <v>0</v>
      </c>
      <c r="AD110" s="25">
        <f t="shared" si="58"/>
        <v>0</v>
      </c>
      <c r="AE110" s="40">
        <f t="shared" si="58"/>
        <v>278</v>
      </c>
      <c r="AF110" s="47">
        <f t="shared" si="58"/>
        <v>229</v>
      </c>
      <c r="AG110" s="47">
        <f t="shared" si="58"/>
        <v>49</v>
      </c>
      <c r="AH110" s="40">
        <f t="shared" si="58"/>
        <v>59</v>
      </c>
      <c r="AI110" s="47" t="e">
        <f t="shared" si="58"/>
        <v>#REF!</v>
      </c>
      <c r="AJ110" s="36" t="e">
        <f>#REF!</f>
        <v>#REF!</v>
      </c>
      <c r="AK110" s="36" t="e">
        <f>#REF!</f>
        <v>#REF!</v>
      </c>
      <c r="AL110" s="47" t="e">
        <f t="shared" si="58"/>
        <v>#REF!</v>
      </c>
      <c r="AM110" s="47" t="e">
        <f t="shared" si="58"/>
        <v>#REF!</v>
      </c>
      <c r="AN110" s="47">
        <f t="shared" si="58"/>
        <v>33</v>
      </c>
      <c r="AO110" s="47">
        <f t="shared" si="58"/>
        <v>33</v>
      </c>
      <c r="AP110" s="47" t="e">
        <f t="shared" si="58"/>
        <v>#REF!</v>
      </c>
      <c r="AQ110" s="47" t="e">
        <f t="shared" si="58"/>
        <v>#REF!</v>
      </c>
      <c r="AR110" s="47">
        <f t="shared" si="58"/>
        <v>0</v>
      </c>
      <c r="AS110" s="47">
        <f t="shared" si="58"/>
        <v>0</v>
      </c>
      <c r="AT110" s="47">
        <f t="shared" si="58"/>
        <v>0</v>
      </c>
      <c r="AU110" s="47">
        <f t="shared" si="58"/>
        <v>0</v>
      </c>
      <c r="AV110" s="47">
        <f t="shared" si="58"/>
        <v>278</v>
      </c>
      <c r="AW110" s="47">
        <f t="shared" si="58"/>
        <v>229</v>
      </c>
      <c r="AX110" s="47">
        <f t="shared" si="58"/>
        <v>49</v>
      </c>
      <c r="AY110" s="47">
        <f t="shared" si="58"/>
        <v>-2</v>
      </c>
      <c r="AZ110" s="47" t="e">
        <f t="shared" si="58"/>
        <v>#REF!</v>
      </c>
      <c r="BA110" s="47" t="e">
        <f t="shared" si="58"/>
        <v>#REF!</v>
      </c>
    </row>
    <row r="111" spans="1:54" s="15" customFormat="1" ht="20.25" customHeight="1" outlineLevel="1" x14ac:dyDescent="0.25">
      <c r="A111" s="45">
        <v>1</v>
      </c>
      <c r="B111" s="62" t="s">
        <v>126</v>
      </c>
      <c r="C111" s="45">
        <v>1</v>
      </c>
      <c r="D111" s="45">
        <v>3</v>
      </c>
      <c r="E111" s="14">
        <f>F111+G111</f>
        <v>8</v>
      </c>
      <c r="F111" s="45">
        <v>2</v>
      </c>
      <c r="G111" s="45">
        <v>6</v>
      </c>
      <c r="H111" s="26">
        <f>I111+R111</f>
        <v>16</v>
      </c>
      <c r="I111" s="26">
        <f>SUM(J111:Q111)</f>
        <v>15</v>
      </c>
      <c r="J111" s="14">
        <v>1</v>
      </c>
      <c r="K111" s="14">
        <v>1</v>
      </c>
      <c r="L111" s="14">
        <v>3</v>
      </c>
      <c r="M111" s="14">
        <v>10</v>
      </c>
      <c r="N111" s="14"/>
      <c r="O111" s="14"/>
      <c r="P111" s="14"/>
      <c r="Q111" s="26"/>
      <c r="R111" s="39">
        <f>S111+T111</f>
        <v>1</v>
      </c>
      <c r="S111" s="14">
        <v>1</v>
      </c>
      <c r="T111" s="14"/>
      <c r="U111" s="14">
        <f t="shared" si="48"/>
        <v>16</v>
      </c>
      <c r="V111" s="26">
        <f t="shared" si="47"/>
        <v>15</v>
      </c>
      <c r="W111" s="14">
        <v>1</v>
      </c>
      <c r="X111" s="14">
        <v>1</v>
      </c>
      <c r="Y111" s="14">
        <v>3</v>
      </c>
      <c r="Z111" s="14">
        <v>10</v>
      </c>
      <c r="AA111" s="14"/>
      <c r="AB111" s="14"/>
      <c r="AC111" s="14"/>
      <c r="AD111" s="26"/>
      <c r="AE111" s="39">
        <f>AF111+AG111</f>
        <v>1</v>
      </c>
      <c r="AF111" s="14">
        <v>1</v>
      </c>
      <c r="AG111" s="14"/>
      <c r="AH111" s="39">
        <v>1</v>
      </c>
      <c r="AI111" s="14" t="e">
        <f>AJ111+AK111</f>
        <v>#REF!</v>
      </c>
      <c r="AJ111" s="36" t="e">
        <f>#REF!</f>
        <v>#REF!</v>
      </c>
      <c r="AK111" s="36" t="e">
        <f>#REF!</f>
        <v>#REF!</v>
      </c>
      <c r="AL111" s="14" t="e">
        <f>AM111+AV111</f>
        <v>#REF!</v>
      </c>
      <c r="AM111" s="14" t="e">
        <f>SUM(AN111:AU111)</f>
        <v>#REF!</v>
      </c>
      <c r="AN111" s="14">
        <v>1</v>
      </c>
      <c r="AO111" s="14">
        <v>1</v>
      </c>
      <c r="AP111" s="14" t="e">
        <f>AJ111*2.2-AW111</f>
        <v>#REF!</v>
      </c>
      <c r="AQ111" s="14" t="e">
        <f>AK111*2.2-AX111</f>
        <v>#REF!</v>
      </c>
      <c r="AR111" s="14"/>
      <c r="AS111" s="14"/>
      <c r="AT111" s="14"/>
      <c r="AU111" s="14"/>
      <c r="AV111" s="14">
        <f>AW111+AX111</f>
        <v>1</v>
      </c>
      <c r="AW111" s="14">
        <v>1</v>
      </c>
      <c r="AX111" s="14"/>
      <c r="AY111" s="22">
        <f>U111-H111</f>
        <v>0</v>
      </c>
      <c r="AZ111" s="34" t="e">
        <f>AL111-H111</f>
        <v>#REF!</v>
      </c>
      <c r="BA111" s="34" t="e">
        <f>AL111-U111</f>
        <v>#REF!</v>
      </c>
    </row>
    <row r="112" spans="1:54" s="15" customFormat="1" ht="20.25" customHeight="1" outlineLevel="1" x14ac:dyDescent="0.25">
      <c r="A112" s="7">
        <v>2</v>
      </c>
      <c r="B112" s="62" t="s">
        <v>127</v>
      </c>
      <c r="C112" s="45">
        <v>1</v>
      </c>
      <c r="D112" s="45">
        <v>6</v>
      </c>
      <c r="E112" s="14">
        <f t="shared" ref="E112:E143" si="59">F112+G112</f>
        <v>16</v>
      </c>
      <c r="F112" s="45">
        <v>4</v>
      </c>
      <c r="G112" s="45">
        <v>12</v>
      </c>
      <c r="H112" s="26">
        <f t="shared" ref="H112:H143" si="60">I112+R112</f>
        <v>30</v>
      </c>
      <c r="I112" s="26">
        <f>SUM(J112:Q112)</f>
        <v>23</v>
      </c>
      <c r="J112" s="14">
        <v>1</v>
      </c>
      <c r="K112" s="14">
        <v>1</v>
      </c>
      <c r="L112" s="14">
        <v>1</v>
      </c>
      <c r="M112" s="14">
        <v>20</v>
      </c>
      <c r="N112" s="14"/>
      <c r="O112" s="14"/>
      <c r="P112" s="14"/>
      <c r="Q112" s="26"/>
      <c r="R112" s="39">
        <f t="shared" ref="R112:R143" si="61">S112+T112</f>
        <v>7</v>
      </c>
      <c r="S112" s="14">
        <v>7</v>
      </c>
      <c r="T112" s="14"/>
      <c r="U112" s="14">
        <f t="shared" si="48"/>
        <v>30</v>
      </c>
      <c r="V112" s="26">
        <f t="shared" si="47"/>
        <v>23</v>
      </c>
      <c r="W112" s="14">
        <v>1</v>
      </c>
      <c r="X112" s="14">
        <v>1</v>
      </c>
      <c r="Y112" s="14">
        <v>1</v>
      </c>
      <c r="Z112" s="14">
        <v>20</v>
      </c>
      <c r="AA112" s="14"/>
      <c r="AB112" s="14"/>
      <c r="AC112" s="14"/>
      <c r="AD112" s="26"/>
      <c r="AE112" s="39">
        <f t="shared" ref="AE112:AE143" si="62">AF112+AG112</f>
        <v>7</v>
      </c>
      <c r="AF112" s="14">
        <v>7</v>
      </c>
      <c r="AG112" s="14"/>
      <c r="AH112" s="39">
        <v>3</v>
      </c>
      <c r="AI112" s="14" t="e">
        <f t="shared" ref="AI112:AI143" si="63">AJ112+AK112</f>
        <v>#REF!</v>
      </c>
      <c r="AJ112" s="36" t="e">
        <f>#REF!</f>
        <v>#REF!</v>
      </c>
      <c r="AK112" s="36" t="e">
        <f>#REF!</f>
        <v>#REF!</v>
      </c>
      <c r="AL112" s="14" t="e">
        <f t="shared" ref="AL112:AL143" si="64">AM112+AV112</f>
        <v>#REF!</v>
      </c>
      <c r="AM112" s="14" t="e">
        <f>SUM(AN112:AU112)</f>
        <v>#REF!</v>
      </c>
      <c r="AN112" s="14">
        <v>1</v>
      </c>
      <c r="AO112" s="14">
        <v>1</v>
      </c>
      <c r="AP112" s="14" t="e">
        <f t="shared" ref="AP112:AQ143" si="65">AJ112*2.2-AW112</f>
        <v>#REF!</v>
      </c>
      <c r="AQ112" s="14" t="e">
        <f t="shared" si="65"/>
        <v>#REF!</v>
      </c>
      <c r="AR112" s="14"/>
      <c r="AS112" s="14"/>
      <c r="AT112" s="14"/>
      <c r="AU112" s="14"/>
      <c r="AV112" s="14">
        <f t="shared" ref="AV112:AV143" si="66">AW112+AX112</f>
        <v>7</v>
      </c>
      <c r="AW112" s="14">
        <v>7</v>
      </c>
      <c r="AX112" s="14"/>
      <c r="AY112" s="22">
        <f t="shared" ref="AY112:AY143" si="67">U112-H112</f>
        <v>0</v>
      </c>
      <c r="AZ112" s="34" t="e">
        <f t="shared" ref="AZ112:AZ143" si="68">AL112-H112</f>
        <v>#REF!</v>
      </c>
      <c r="BA112" s="34" t="e">
        <f t="shared" ref="BA112:BA143" si="69">AL112-U112</f>
        <v>#REF!</v>
      </c>
    </row>
    <row r="113" spans="1:53" s="15" customFormat="1" ht="20.25" customHeight="1" outlineLevel="1" x14ac:dyDescent="0.25">
      <c r="A113" s="45">
        <v>3</v>
      </c>
      <c r="B113" s="62" t="s">
        <v>128</v>
      </c>
      <c r="C113" s="45">
        <v>1</v>
      </c>
      <c r="D113" s="45">
        <v>3</v>
      </c>
      <c r="E113" s="14">
        <f t="shared" si="59"/>
        <v>10</v>
      </c>
      <c r="F113" s="45">
        <v>3</v>
      </c>
      <c r="G113" s="45">
        <v>7</v>
      </c>
      <c r="H113" s="26">
        <f t="shared" si="60"/>
        <v>20</v>
      </c>
      <c r="I113" s="26">
        <f>SUM(J113:Q113)</f>
        <v>13</v>
      </c>
      <c r="J113" s="14">
        <v>1</v>
      </c>
      <c r="K113" s="14">
        <v>1</v>
      </c>
      <c r="L113" s="45"/>
      <c r="M113" s="45">
        <v>11</v>
      </c>
      <c r="N113" s="45"/>
      <c r="O113" s="45"/>
      <c r="P113" s="45"/>
      <c r="Q113" s="25"/>
      <c r="R113" s="39">
        <f t="shared" si="61"/>
        <v>7</v>
      </c>
      <c r="S113" s="45">
        <v>6</v>
      </c>
      <c r="T113" s="45">
        <v>1</v>
      </c>
      <c r="U113" s="14">
        <f t="shared" si="48"/>
        <v>20</v>
      </c>
      <c r="V113" s="26">
        <f t="shared" si="47"/>
        <v>13</v>
      </c>
      <c r="W113" s="14">
        <v>1</v>
      </c>
      <c r="X113" s="14">
        <v>1</v>
      </c>
      <c r="Y113" s="45"/>
      <c r="Z113" s="45">
        <v>11</v>
      </c>
      <c r="AA113" s="45"/>
      <c r="AB113" s="14"/>
      <c r="AC113" s="45"/>
      <c r="AD113" s="25"/>
      <c r="AE113" s="39">
        <f t="shared" si="62"/>
        <v>7</v>
      </c>
      <c r="AF113" s="45">
        <v>6</v>
      </c>
      <c r="AG113" s="45">
        <v>1</v>
      </c>
      <c r="AH113" s="39"/>
      <c r="AI113" s="14" t="e">
        <f t="shared" si="63"/>
        <v>#REF!</v>
      </c>
      <c r="AJ113" s="36" t="e">
        <f>#REF!</f>
        <v>#REF!</v>
      </c>
      <c r="AK113" s="36" t="e">
        <f>#REF!</f>
        <v>#REF!</v>
      </c>
      <c r="AL113" s="14" t="e">
        <f t="shared" si="64"/>
        <v>#REF!</v>
      </c>
      <c r="AM113" s="14" t="e">
        <f>SUM(AN113:AU113)</f>
        <v>#REF!</v>
      </c>
      <c r="AN113" s="14">
        <v>1</v>
      </c>
      <c r="AO113" s="14">
        <v>1</v>
      </c>
      <c r="AP113" s="14" t="e">
        <f t="shared" si="65"/>
        <v>#REF!</v>
      </c>
      <c r="AQ113" s="14" t="e">
        <f t="shared" si="65"/>
        <v>#REF!</v>
      </c>
      <c r="AR113" s="45"/>
      <c r="AS113" s="45"/>
      <c r="AT113" s="45"/>
      <c r="AU113" s="45"/>
      <c r="AV113" s="14">
        <f t="shared" si="66"/>
        <v>7</v>
      </c>
      <c r="AW113" s="45">
        <v>6</v>
      </c>
      <c r="AX113" s="45">
        <v>1</v>
      </c>
      <c r="AY113" s="22">
        <f t="shared" si="67"/>
        <v>0</v>
      </c>
      <c r="AZ113" s="34" t="e">
        <f t="shared" si="68"/>
        <v>#REF!</v>
      </c>
      <c r="BA113" s="34" t="e">
        <f t="shared" si="69"/>
        <v>#REF!</v>
      </c>
    </row>
    <row r="114" spans="1:53" s="15" customFormat="1" ht="20.25" customHeight="1" outlineLevel="1" x14ac:dyDescent="0.25">
      <c r="A114" s="7">
        <v>4</v>
      </c>
      <c r="B114" s="62" t="s">
        <v>129</v>
      </c>
      <c r="C114" s="45">
        <v>1</v>
      </c>
      <c r="D114" s="45">
        <v>5</v>
      </c>
      <c r="E114" s="14">
        <f t="shared" si="59"/>
        <v>26</v>
      </c>
      <c r="F114" s="45">
        <v>7</v>
      </c>
      <c r="G114" s="45">
        <v>19</v>
      </c>
      <c r="H114" s="26">
        <f t="shared" si="60"/>
        <v>44</v>
      </c>
      <c r="I114" s="26">
        <f>SUM(J114:Q114)</f>
        <v>24</v>
      </c>
      <c r="J114" s="14">
        <v>1</v>
      </c>
      <c r="K114" s="14">
        <v>1</v>
      </c>
      <c r="L114" s="45"/>
      <c r="M114" s="45">
        <v>22</v>
      </c>
      <c r="N114" s="45"/>
      <c r="O114" s="45"/>
      <c r="P114" s="45"/>
      <c r="Q114" s="25"/>
      <c r="R114" s="39">
        <f t="shared" si="61"/>
        <v>20</v>
      </c>
      <c r="S114" s="45">
        <v>14</v>
      </c>
      <c r="T114" s="45">
        <v>6</v>
      </c>
      <c r="U114" s="14">
        <f t="shared" si="48"/>
        <v>44</v>
      </c>
      <c r="V114" s="26">
        <f t="shared" si="47"/>
        <v>24</v>
      </c>
      <c r="W114" s="14">
        <v>1</v>
      </c>
      <c r="X114" s="14">
        <v>1</v>
      </c>
      <c r="Y114" s="45"/>
      <c r="Z114" s="45">
        <v>22</v>
      </c>
      <c r="AA114" s="45"/>
      <c r="AB114" s="14"/>
      <c r="AC114" s="45"/>
      <c r="AD114" s="25"/>
      <c r="AE114" s="39">
        <f t="shared" si="62"/>
        <v>20</v>
      </c>
      <c r="AF114" s="45">
        <v>14</v>
      </c>
      <c r="AG114" s="45">
        <v>6</v>
      </c>
      <c r="AH114" s="39">
        <v>5</v>
      </c>
      <c r="AI114" s="14" t="e">
        <f t="shared" si="63"/>
        <v>#REF!</v>
      </c>
      <c r="AJ114" s="36" t="e">
        <f>#REF!</f>
        <v>#REF!</v>
      </c>
      <c r="AK114" s="36" t="e">
        <f>#REF!</f>
        <v>#REF!</v>
      </c>
      <c r="AL114" s="14" t="e">
        <f t="shared" si="64"/>
        <v>#REF!</v>
      </c>
      <c r="AM114" s="14" t="e">
        <f>SUM(AN114:AU114)</f>
        <v>#REF!</v>
      </c>
      <c r="AN114" s="14">
        <v>1</v>
      </c>
      <c r="AO114" s="14">
        <v>1</v>
      </c>
      <c r="AP114" s="14" t="e">
        <f t="shared" si="65"/>
        <v>#REF!</v>
      </c>
      <c r="AQ114" s="14" t="e">
        <f t="shared" si="65"/>
        <v>#REF!</v>
      </c>
      <c r="AR114" s="45"/>
      <c r="AS114" s="45"/>
      <c r="AT114" s="45"/>
      <c r="AU114" s="45"/>
      <c r="AV114" s="14">
        <f t="shared" si="66"/>
        <v>20</v>
      </c>
      <c r="AW114" s="45">
        <v>14</v>
      </c>
      <c r="AX114" s="45">
        <v>6</v>
      </c>
      <c r="AY114" s="22">
        <f t="shared" si="67"/>
        <v>0</v>
      </c>
      <c r="AZ114" s="34" t="e">
        <f t="shared" si="68"/>
        <v>#REF!</v>
      </c>
      <c r="BA114" s="34" t="e">
        <f t="shared" si="69"/>
        <v>#REF!</v>
      </c>
    </row>
    <row r="115" spans="1:53" s="15" customFormat="1" ht="20.25" customHeight="1" outlineLevel="1" x14ac:dyDescent="0.25">
      <c r="A115" s="45">
        <v>5</v>
      </c>
      <c r="B115" s="62" t="s">
        <v>130</v>
      </c>
      <c r="C115" s="45">
        <v>1</v>
      </c>
      <c r="D115" s="45">
        <v>7</v>
      </c>
      <c r="E115" s="14">
        <f t="shared" si="59"/>
        <v>14</v>
      </c>
      <c r="F115" s="45">
        <v>3</v>
      </c>
      <c r="G115" s="45">
        <v>11</v>
      </c>
      <c r="H115" s="26">
        <f t="shared" si="60"/>
        <v>25</v>
      </c>
      <c r="I115" s="26">
        <f t="shared" ref="I115:I143" si="70">SUM(J115:Q115)</f>
        <v>18</v>
      </c>
      <c r="J115" s="14">
        <v>1</v>
      </c>
      <c r="K115" s="14">
        <v>1</v>
      </c>
      <c r="L115" s="45"/>
      <c r="M115" s="45">
        <v>16</v>
      </c>
      <c r="N115" s="45"/>
      <c r="O115" s="45"/>
      <c r="P115" s="45"/>
      <c r="Q115" s="25"/>
      <c r="R115" s="39">
        <f t="shared" si="61"/>
        <v>7</v>
      </c>
      <c r="S115" s="45">
        <v>6</v>
      </c>
      <c r="T115" s="45">
        <v>1</v>
      </c>
      <c r="U115" s="14">
        <f t="shared" si="48"/>
        <v>25</v>
      </c>
      <c r="V115" s="26">
        <f t="shared" si="47"/>
        <v>18</v>
      </c>
      <c r="W115" s="14">
        <v>1</v>
      </c>
      <c r="X115" s="14">
        <v>1</v>
      </c>
      <c r="Y115" s="45"/>
      <c r="Z115" s="45">
        <v>16</v>
      </c>
      <c r="AA115" s="45"/>
      <c r="AB115" s="14"/>
      <c r="AC115" s="45"/>
      <c r="AD115" s="25"/>
      <c r="AE115" s="39">
        <f t="shared" si="62"/>
        <v>7</v>
      </c>
      <c r="AF115" s="45">
        <v>6</v>
      </c>
      <c r="AG115" s="45">
        <v>1</v>
      </c>
      <c r="AH115" s="39">
        <v>3</v>
      </c>
      <c r="AI115" s="14" t="e">
        <f t="shared" si="63"/>
        <v>#REF!</v>
      </c>
      <c r="AJ115" s="36" t="e">
        <f>#REF!</f>
        <v>#REF!</v>
      </c>
      <c r="AK115" s="36" t="e">
        <f>#REF!</f>
        <v>#REF!</v>
      </c>
      <c r="AL115" s="14" t="e">
        <f t="shared" si="64"/>
        <v>#REF!</v>
      </c>
      <c r="AM115" s="14" t="e">
        <f t="shared" ref="AM115:AM143" si="71">SUM(AN115:AU115)</f>
        <v>#REF!</v>
      </c>
      <c r="AN115" s="14">
        <v>1</v>
      </c>
      <c r="AO115" s="14">
        <v>1</v>
      </c>
      <c r="AP115" s="14" t="e">
        <f t="shared" si="65"/>
        <v>#REF!</v>
      </c>
      <c r="AQ115" s="14" t="e">
        <f t="shared" si="65"/>
        <v>#REF!</v>
      </c>
      <c r="AR115" s="45"/>
      <c r="AS115" s="45"/>
      <c r="AT115" s="45"/>
      <c r="AU115" s="45"/>
      <c r="AV115" s="14">
        <f t="shared" si="66"/>
        <v>7</v>
      </c>
      <c r="AW115" s="45">
        <v>6</v>
      </c>
      <c r="AX115" s="45">
        <v>1</v>
      </c>
      <c r="AY115" s="22">
        <f t="shared" si="67"/>
        <v>0</v>
      </c>
      <c r="AZ115" s="34" t="e">
        <f t="shared" si="68"/>
        <v>#REF!</v>
      </c>
      <c r="BA115" s="34" t="e">
        <f t="shared" si="69"/>
        <v>#REF!</v>
      </c>
    </row>
    <row r="116" spans="1:53" s="15" customFormat="1" ht="20.25" customHeight="1" outlineLevel="1" x14ac:dyDescent="0.25">
      <c r="A116" s="7">
        <v>6</v>
      </c>
      <c r="B116" s="62" t="s">
        <v>131</v>
      </c>
      <c r="C116" s="45">
        <v>1</v>
      </c>
      <c r="D116" s="45">
        <v>1</v>
      </c>
      <c r="E116" s="14">
        <f t="shared" si="59"/>
        <v>9</v>
      </c>
      <c r="F116" s="45">
        <v>3</v>
      </c>
      <c r="G116" s="45">
        <v>6</v>
      </c>
      <c r="H116" s="26">
        <f t="shared" si="60"/>
        <v>18</v>
      </c>
      <c r="I116" s="26">
        <f t="shared" si="70"/>
        <v>14</v>
      </c>
      <c r="J116" s="14">
        <v>1</v>
      </c>
      <c r="K116" s="14">
        <v>1</v>
      </c>
      <c r="L116" s="45">
        <v>2</v>
      </c>
      <c r="M116" s="45">
        <v>10</v>
      </c>
      <c r="N116" s="45"/>
      <c r="O116" s="45"/>
      <c r="P116" s="45"/>
      <c r="Q116" s="25"/>
      <c r="R116" s="39">
        <f t="shared" si="61"/>
        <v>4</v>
      </c>
      <c r="S116" s="45">
        <v>4</v>
      </c>
      <c r="T116" s="45"/>
      <c r="U116" s="14">
        <f t="shared" si="48"/>
        <v>18</v>
      </c>
      <c r="V116" s="26">
        <f t="shared" si="47"/>
        <v>14</v>
      </c>
      <c r="W116" s="14">
        <v>1</v>
      </c>
      <c r="X116" s="14">
        <v>1</v>
      </c>
      <c r="Y116" s="45">
        <v>2</v>
      </c>
      <c r="Z116" s="45">
        <v>10</v>
      </c>
      <c r="AA116" s="45"/>
      <c r="AB116" s="14"/>
      <c r="AC116" s="45"/>
      <c r="AD116" s="25"/>
      <c r="AE116" s="39">
        <f t="shared" si="62"/>
        <v>4</v>
      </c>
      <c r="AF116" s="45">
        <v>4</v>
      </c>
      <c r="AG116" s="45"/>
      <c r="AH116" s="39"/>
      <c r="AI116" s="14" t="e">
        <f t="shared" si="63"/>
        <v>#REF!</v>
      </c>
      <c r="AJ116" s="36" t="e">
        <f>#REF!</f>
        <v>#REF!</v>
      </c>
      <c r="AK116" s="36" t="e">
        <f>#REF!</f>
        <v>#REF!</v>
      </c>
      <c r="AL116" s="14" t="e">
        <f t="shared" si="64"/>
        <v>#REF!</v>
      </c>
      <c r="AM116" s="14" t="e">
        <f t="shared" si="71"/>
        <v>#REF!</v>
      </c>
      <c r="AN116" s="14">
        <v>1</v>
      </c>
      <c r="AO116" s="14">
        <v>1</v>
      </c>
      <c r="AP116" s="14" t="e">
        <f t="shared" si="65"/>
        <v>#REF!</v>
      </c>
      <c r="AQ116" s="14" t="e">
        <f t="shared" si="65"/>
        <v>#REF!</v>
      </c>
      <c r="AR116" s="45"/>
      <c r="AS116" s="45"/>
      <c r="AT116" s="45"/>
      <c r="AU116" s="45"/>
      <c r="AV116" s="14">
        <f t="shared" si="66"/>
        <v>4</v>
      </c>
      <c r="AW116" s="45">
        <v>4</v>
      </c>
      <c r="AX116" s="45"/>
      <c r="AY116" s="22">
        <f t="shared" si="67"/>
        <v>0</v>
      </c>
      <c r="AZ116" s="34" t="e">
        <f t="shared" si="68"/>
        <v>#REF!</v>
      </c>
      <c r="BA116" s="34" t="e">
        <f t="shared" si="69"/>
        <v>#REF!</v>
      </c>
    </row>
    <row r="117" spans="1:53" s="15" customFormat="1" ht="20.25" customHeight="1" outlineLevel="1" x14ac:dyDescent="0.25">
      <c r="A117" s="45">
        <v>7</v>
      </c>
      <c r="B117" s="62" t="s">
        <v>132</v>
      </c>
      <c r="C117" s="45">
        <v>1</v>
      </c>
      <c r="D117" s="45">
        <v>7</v>
      </c>
      <c r="E117" s="14">
        <f t="shared" si="59"/>
        <v>15</v>
      </c>
      <c r="F117" s="45">
        <v>3</v>
      </c>
      <c r="G117" s="45">
        <v>12</v>
      </c>
      <c r="H117" s="26">
        <f t="shared" si="60"/>
        <v>30</v>
      </c>
      <c r="I117" s="26">
        <f t="shared" si="70"/>
        <v>24</v>
      </c>
      <c r="J117" s="14">
        <v>1</v>
      </c>
      <c r="K117" s="14">
        <v>1</v>
      </c>
      <c r="L117" s="45"/>
      <c r="M117" s="45">
        <v>22</v>
      </c>
      <c r="N117" s="45"/>
      <c r="O117" s="45"/>
      <c r="P117" s="45"/>
      <c r="Q117" s="25"/>
      <c r="R117" s="39">
        <f t="shared" si="61"/>
        <v>6</v>
      </c>
      <c r="S117" s="45">
        <v>6</v>
      </c>
      <c r="T117" s="45"/>
      <c r="U117" s="14">
        <f t="shared" si="48"/>
        <v>30</v>
      </c>
      <c r="V117" s="26">
        <f t="shared" si="47"/>
        <v>24</v>
      </c>
      <c r="W117" s="14">
        <v>1</v>
      </c>
      <c r="X117" s="14">
        <v>1</v>
      </c>
      <c r="Y117" s="45"/>
      <c r="Z117" s="45">
        <v>22</v>
      </c>
      <c r="AA117" s="45"/>
      <c r="AB117" s="14"/>
      <c r="AC117" s="45"/>
      <c r="AD117" s="25"/>
      <c r="AE117" s="39">
        <f t="shared" si="62"/>
        <v>6</v>
      </c>
      <c r="AF117" s="45">
        <v>6</v>
      </c>
      <c r="AG117" s="45"/>
      <c r="AH117" s="39">
        <v>3</v>
      </c>
      <c r="AI117" s="14" t="e">
        <f t="shared" si="63"/>
        <v>#REF!</v>
      </c>
      <c r="AJ117" s="36" t="e">
        <f>#REF!</f>
        <v>#REF!</v>
      </c>
      <c r="AK117" s="36" t="e">
        <f>#REF!</f>
        <v>#REF!</v>
      </c>
      <c r="AL117" s="14" t="e">
        <f t="shared" si="64"/>
        <v>#REF!</v>
      </c>
      <c r="AM117" s="14" t="e">
        <f t="shared" si="71"/>
        <v>#REF!</v>
      </c>
      <c r="AN117" s="14">
        <v>1</v>
      </c>
      <c r="AO117" s="14">
        <v>1</v>
      </c>
      <c r="AP117" s="14" t="e">
        <f t="shared" si="65"/>
        <v>#REF!</v>
      </c>
      <c r="AQ117" s="14" t="e">
        <f t="shared" si="65"/>
        <v>#REF!</v>
      </c>
      <c r="AR117" s="45"/>
      <c r="AS117" s="45"/>
      <c r="AT117" s="45"/>
      <c r="AU117" s="45"/>
      <c r="AV117" s="14">
        <f t="shared" si="66"/>
        <v>6</v>
      </c>
      <c r="AW117" s="45">
        <v>6</v>
      </c>
      <c r="AX117" s="45"/>
      <c r="AY117" s="22">
        <f t="shared" si="67"/>
        <v>0</v>
      </c>
      <c r="AZ117" s="34" t="e">
        <f t="shared" si="68"/>
        <v>#REF!</v>
      </c>
      <c r="BA117" s="34" t="e">
        <f t="shared" si="69"/>
        <v>#REF!</v>
      </c>
    </row>
    <row r="118" spans="1:53" s="15" customFormat="1" ht="20.25" customHeight="1" outlineLevel="1" x14ac:dyDescent="0.25">
      <c r="A118" s="7">
        <v>8</v>
      </c>
      <c r="B118" s="62" t="s">
        <v>133</v>
      </c>
      <c r="C118" s="45">
        <v>1</v>
      </c>
      <c r="D118" s="45">
        <v>5</v>
      </c>
      <c r="E118" s="14">
        <f t="shared" si="59"/>
        <v>8</v>
      </c>
      <c r="F118" s="45">
        <v>2</v>
      </c>
      <c r="G118" s="45">
        <v>6</v>
      </c>
      <c r="H118" s="26">
        <f t="shared" si="60"/>
        <v>14</v>
      </c>
      <c r="I118" s="26">
        <f t="shared" si="70"/>
        <v>6</v>
      </c>
      <c r="J118" s="14">
        <v>1</v>
      </c>
      <c r="K118" s="14">
        <v>1</v>
      </c>
      <c r="L118" s="45"/>
      <c r="M118" s="45">
        <v>4</v>
      </c>
      <c r="N118" s="45"/>
      <c r="O118" s="45"/>
      <c r="P118" s="45"/>
      <c r="Q118" s="25"/>
      <c r="R118" s="39">
        <f t="shared" si="61"/>
        <v>8</v>
      </c>
      <c r="S118" s="45">
        <v>4</v>
      </c>
      <c r="T118" s="45">
        <v>4</v>
      </c>
      <c r="U118" s="14">
        <f t="shared" si="48"/>
        <v>14</v>
      </c>
      <c r="V118" s="26">
        <f t="shared" si="47"/>
        <v>6</v>
      </c>
      <c r="W118" s="14">
        <v>1</v>
      </c>
      <c r="X118" s="14">
        <v>1</v>
      </c>
      <c r="Y118" s="45"/>
      <c r="Z118" s="45">
        <v>4</v>
      </c>
      <c r="AA118" s="45"/>
      <c r="AB118" s="14"/>
      <c r="AC118" s="45"/>
      <c r="AD118" s="25"/>
      <c r="AE118" s="39">
        <f t="shared" si="62"/>
        <v>8</v>
      </c>
      <c r="AF118" s="45">
        <v>4</v>
      </c>
      <c r="AG118" s="45">
        <v>4</v>
      </c>
      <c r="AH118" s="39">
        <v>4</v>
      </c>
      <c r="AI118" s="14" t="e">
        <f t="shared" si="63"/>
        <v>#REF!</v>
      </c>
      <c r="AJ118" s="36" t="e">
        <f>#REF!</f>
        <v>#REF!</v>
      </c>
      <c r="AK118" s="36" t="e">
        <f>#REF!</f>
        <v>#REF!</v>
      </c>
      <c r="AL118" s="14" t="e">
        <f t="shared" si="64"/>
        <v>#REF!</v>
      </c>
      <c r="AM118" s="14" t="e">
        <f t="shared" si="71"/>
        <v>#REF!</v>
      </c>
      <c r="AN118" s="14">
        <v>1</v>
      </c>
      <c r="AO118" s="14">
        <v>1</v>
      </c>
      <c r="AP118" s="14" t="e">
        <f t="shared" si="65"/>
        <v>#REF!</v>
      </c>
      <c r="AQ118" s="14" t="e">
        <f t="shared" si="65"/>
        <v>#REF!</v>
      </c>
      <c r="AR118" s="45"/>
      <c r="AS118" s="45"/>
      <c r="AT118" s="45"/>
      <c r="AU118" s="45"/>
      <c r="AV118" s="14">
        <f t="shared" si="66"/>
        <v>8</v>
      </c>
      <c r="AW118" s="45">
        <v>4</v>
      </c>
      <c r="AX118" s="45">
        <v>4</v>
      </c>
      <c r="AY118" s="22">
        <f t="shared" si="67"/>
        <v>0</v>
      </c>
      <c r="AZ118" s="34" t="e">
        <f t="shared" si="68"/>
        <v>#REF!</v>
      </c>
      <c r="BA118" s="34" t="e">
        <f t="shared" si="69"/>
        <v>#REF!</v>
      </c>
    </row>
    <row r="119" spans="1:53" s="15" customFormat="1" ht="20.25" customHeight="1" outlineLevel="1" x14ac:dyDescent="0.25">
      <c r="A119" s="45">
        <v>9</v>
      </c>
      <c r="B119" s="62" t="s">
        <v>134</v>
      </c>
      <c r="C119" s="45">
        <v>1</v>
      </c>
      <c r="D119" s="45">
        <v>4</v>
      </c>
      <c r="E119" s="14">
        <f t="shared" si="59"/>
        <v>15</v>
      </c>
      <c r="F119" s="45">
        <v>4</v>
      </c>
      <c r="G119" s="45">
        <v>11</v>
      </c>
      <c r="H119" s="26">
        <f t="shared" si="60"/>
        <v>30</v>
      </c>
      <c r="I119" s="26">
        <f t="shared" si="70"/>
        <v>20</v>
      </c>
      <c r="J119" s="14">
        <v>1</v>
      </c>
      <c r="K119" s="14">
        <v>1</v>
      </c>
      <c r="L119" s="45"/>
      <c r="M119" s="45">
        <v>18</v>
      </c>
      <c r="N119" s="45"/>
      <c r="O119" s="45"/>
      <c r="P119" s="45"/>
      <c r="Q119" s="25"/>
      <c r="R119" s="39">
        <f t="shared" si="61"/>
        <v>10</v>
      </c>
      <c r="S119" s="45">
        <v>8</v>
      </c>
      <c r="T119" s="45">
        <v>2</v>
      </c>
      <c r="U119" s="14">
        <f t="shared" si="48"/>
        <v>30</v>
      </c>
      <c r="V119" s="26">
        <f t="shared" si="47"/>
        <v>20</v>
      </c>
      <c r="W119" s="14">
        <v>1</v>
      </c>
      <c r="X119" s="14">
        <v>1</v>
      </c>
      <c r="Y119" s="45"/>
      <c r="Z119" s="45">
        <v>18</v>
      </c>
      <c r="AA119" s="45"/>
      <c r="AB119" s="14"/>
      <c r="AC119" s="45"/>
      <c r="AD119" s="25"/>
      <c r="AE119" s="39">
        <f t="shared" si="62"/>
        <v>10</v>
      </c>
      <c r="AF119" s="45">
        <v>8</v>
      </c>
      <c r="AG119" s="45">
        <v>2</v>
      </c>
      <c r="AH119" s="39">
        <v>1</v>
      </c>
      <c r="AI119" s="14" t="e">
        <f t="shared" si="63"/>
        <v>#REF!</v>
      </c>
      <c r="AJ119" s="36" t="e">
        <f>#REF!</f>
        <v>#REF!</v>
      </c>
      <c r="AK119" s="36" t="e">
        <f>#REF!</f>
        <v>#REF!</v>
      </c>
      <c r="AL119" s="14" t="e">
        <f t="shared" si="64"/>
        <v>#REF!</v>
      </c>
      <c r="AM119" s="14" t="e">
        <f t="shared" si="71"/>
        <v>#REF!</v>
      </c>
      <c r="AN119" s="14">
        <v>1</v>
      </c>
      <c r="AO119" s="14">
        <v>1</v>
      </c>
      <c r="AP119" s="14" t="e">
        <f t="shared" si="65"/>
        <v>#REF!</v>
      </c>
      <c r="AQ119" s="14" t="e">
        <f t="shared" si="65"/>
        <v>#REF!</v>
      </c>
      <c r="AR119" s="45"/>
      <c r="AS119" s="45"/>
      <c r="AT119" s="45"/>
      <c r="AU119" s="45"/>
      <c r="AV119" s="14">
        <f t="shared" si="66"/>
        <v>10</v>
      </c>
      <c r="AW119" s="45">
        <v>8</v>
      </c>
      <c r="AX119" s="45">
        <v>2</v>
      </c>
      <c r="AY119" s="22">
        <f t="shared" si="67"/>
        <v>0</v>
      </c>
      <c r="AZ119" s="34" t="e">
        <f t="shared" si="68"/>
        <v>#REF!</v>
      </c>
      <c r="BA119" s="34" t="e">
        <f t="shared" si="69"/>
        <v>#REF!</v>
      </c>
    </row>
    <row r="120" spans="1:53" s="15" customFormat="1" ht="20.25" customHeight="1" outlineLevel="1" x14ac:dyDescent="0.25">
      <c r="A120" s="7">
        <v>10</v>
      </c>
      <c r="B120" s="62" t="s">
        <v>135</v>
      </c>
      <c r="C120" s="45">
        <v>1</v>
      </c>
      <c r="D120" s="45">
        <v>4</v>
      </c>
      <c r="E120" s="14">
        <f t="shared" si="59"/>
        <v>17</v>
      </c>
      <c r="F120" s="45">
        <v>5</v>
      </c>
      <c r="G120" s="45">
        <v>12</v>
      </c>
      <c r="H120" s="26">
        <f t="shared" si="60"/>
        <v>33</v>
      </c>
      <c r="I120" s="26">
        <f t="shared" si="70"/>
        <v>30</v>
      </c>
      <c r="J120" s="14">
        <v>1</v>
      </c>
      <c r="K120" s="14">
        <v>1</v>
      </c>
      <c r="L120" s="45">
        <v>7</v>
      </c>
      <c r="M120" s="45">
        <v>21</v>
      </c>
      <c r="N120" s="45"/>
      <c r="O120" s="45"/>
      <c r="P120" s="45"/>
      <c r="Q120" s="25"/>
      <c r="R120" s="39">
        <f t="shared" si="61"/>
        <v>3</v>
      </c>
      <c r="S120" s="45">
        <v>3</v>
      </c>
      <c r="T120" s="45"/>
      <c r="U120" s="14">
        <f t="shared" si="48"/>
        <v>33</v>
      </c>
      <c r="V120" s="26">
        <f t="shared" si="47"/>
        <v>30</v>
      </c>
      <c r="W120" s="14">
        <v>1</v>
      </c>
      <c r="X120" s="14">
        <v>1</v>
      </c>
      <c r="Y120" s="45">
        <v>7</v>
      </c>
      <c r="Z120" s="45">
        <v>21</v>
      </c>
      <c r="AA120" s="45"/>
      <c r="AB120" s="14"/>
      <c r="AC120" s="45"/>
      <c r="AD120" s="25"/>
      <c r="AE120" s="39">
        <f t="shared" si="62"/>
        <v>3</v>
      </c>
      <c r="AF120" s="45">
        <v>3</v>
      </c>
      <c r="AG120" s="45"/>
      <c r="AH120" s="39"/>
      <c r="AI120" s="14" t="e">
        <f t="shared" si="63"/>
        <v>#REF!</v>
      </c>
      <c r="AJ120" s="36" t="e">
        <f>#REF!</f>
        <v>#REF!</v>
      </c>
      <c r="AK120" s="36" t="e">
        <f>#REF!</f>
        <v>#REF!</v>
      </c>
      <c r="AL120" s="14" t="e">
        <f t="shared" si="64"/>
        <v>#REF!</v>
      </c>
      <c r="AM120" s="14" t="e">
        <f t="shared" si="71"/>
        <v>#REF!</v>
      </c>
      <c r="AN120" s="14">
        <v>1</v>
      </c>
      <c r="AO120" s="14">
        <v>1</v>
      </c>
      <c r="AP120" s="14" t="e">
        <f t="shared" si="65"/>
        <v>#REF!</v>
      </c>
      <c r="AQ120" s="14" t="e">
        <f t="shared" si="65"/>
        <v>#REF!</v>
      </c>
      <c r="AR120" s="45"/>
      <c r="AS120" s="45"/>
      <c r="AT120" s="45"/>
      <c r="AU120" s="45"/>
      <c r="AV120" s="14">
        <f t="shared" si="66"/>
        <v>3</v>
      </c>
      <c r="AW120" s="45">
        <v>3</v>
      </c>
      <c r="AX120" s="45"/>
      <c r="AY120" s="22">
        <f t="shared" si="67"/>
        <v>0</v>
      </c>
      <c r="AZ120" s="34" t="e">
        <f t="shared" si="68"/>
        <v>#REF!</v>
      </c>
      <c r="BA120" s="34" t="e">
        <f t="shared" si="69"/>
        <v>#REF!</v>
      </c>
    </row>
    <row r="121" spans="1:53" s="15" customFormat="1" ht="20.25" customHeight="1" outlineLevel="1" x14ac:dyDescent="0.25">
      <c r="A121" s="45">
        <v>11</v>
      </c>
      <c r="B121" s="62" t="s">
        <v>136</v>
      </c>
      <c r="C121" s="45">
        <v>1</v>
      </c>
      <c r="D121" s="45">
        <v>1</v>
      </c>
      <c r="E121" s="14">
        <f t="shared" si="59"/>
        <v>16</v>
      </c>
      <c r="F121" s="45">
        <v>5</v>
      </c>
      <c r="G121" s="45">
        <v>11</v>
      </c>
      <c r="H121" s="26">
        <f t="shared" si="60"/>
        <v>32</v>
      </c>
      <c r="I121" s="26">
        <f t="shared" si="70"/>
        <v>29</v>
      </c>
      <c r="J121" s="14">
        <v>1</v>
      </c>
      <c r="K121" s="14">
        <v>1</v>
      </c>
      <c r="L121" s="45">
        <v>7</v>
      </c>
      <c r="M121" s="45">
        <v>20</v>
      </c>
      <c r="N121" s="45"/>
      <c r="O121" s="45"/>
      <c r="P121" s="45"/>
      <c r="Q121" s="25"/>
      <c r="R121" s="39">
        <f t="shared" si="61"/>
        <v>3</v>
      </c>
      <c r="S121" s="45">
        <v>3</v>
      </c>
      <c r="T121" s="45"/>
      <c r="U121" s="14">
        <f t="shared" si="48"/>
        <v>32</v>
      </c>
      <c r="V121" s="26">
        <f t="shared" si="47"/>
        <v>29</v>
      </c>
      <c r="W121" s="14">
        <v>1</v>
      </c>
      <c r="X121" s="14">
        <v>1</v>
      </c>
      <c r="Y121" s="45">
        <v>7</v>
      </c>
      <c r="Z121" s="45">
        <v>20</v>
      </c>
      <c r="AA121" s="45"/>
      <c r="AB121" s="14"/>
      <c r="AC121" s="45"/>
      <c r="AD121" s="25"/>
      <c r="AE121" s="39">
        <f t="shared" si="62"/>
        <v>3</v>
      </c>
      <c r="AF121" s="45">
        <v>3</v>
      </c>
      <c r="AG121" s="45"/>
      <c r="AH121" s="39"/>
      <c r="AI121" s="14" t="e">
        <f t="shared" si="63"/>
        <v>#REF!</v>
      </c>
      <c r="AJ121" s="36" t="e">
        <f>#REF!</f>
        <v>#REF!</v>
      </c>
      <c r="AK121" s="36" t="e">
        <f>#REF!</f>
        <v>#REF!</v>
      </c>
      <c r="AL121" s="14" t="e">
        <f t="shared" si="64"/>
        <v>#REF!</v>
      </c>
      <c r="AM121" s="14" t="e">
        <f t="shared" si="71"/>
        <v>#REF!</v>
      </c>
      <c r="AN121" s="14">
        <v>1</v>
      </c>
      <c r="AO121" s="14">
        <v>1</v>
      </c>
      <c r="AP121" s="14" t="e">
        <f t="shared" si="65"/>
        <v>#REF!</v>
      </c>
      <c r="AQ121" s="14" t="e">
        <f t="shared" si="65"/>
        <v>#REF!</v>
      </c>
      <c r="AR121" s="45"/>
      <c r="AS121" s="45"/>
      <c r="AT121" s="45"/>
      <c r="AU121" s="45"/>
      <c r="AV121" s="14">
        <f t="shared" si="66"/>
        <v>3</v>
      </c>
      <c r="AW121" s="45">
        <v>3</v>
      </c>
      <c r="AX121" s="45"/>
      <c r="AY121" s="22">
        <f t="shared" si="67"/>
        <v>0</v>
      </c>
      <c r="AZ121" s="34" t="e">
        <f t="shared" si="68"/>
        <v>#REF!</v>
      </c>
      <c r="BA121" s="34" t="e">
        <f t="shared" si="69"/>
        <v>#REF!</v>
      </c>
    </row>
    <row r="122" spans="1:53" s="15" customFormat="1" ht="20.25" customHeight="1" outlineLevel="1" x14ac:dyDescent="0.25">
      <c r="A122" s="7">
        <v>12</v>
      </c>
      <c r="B122" s="62" t="s">
        <v>137</v>
      </c>
      <c r="C122" s="45">
        <v>1</v>
      </c>
      <c r="D122" s="45">
        <v>4</v>
      </c>
      <c r="E122" s="14">
        <f t="shared" si="59"/>
        <v>13</v>
      </c>
      <c r="F122" s="45">
        <v>4</v>
      </c>
      <c r="G122" s="45">
        <v>9</v>
      </c>
      <c r="H122" s="26">
        <f t="shared" si="60"/>
        <v>27</v>
      </c>
      <c r="I122" s="26">
        <f t="shared" si="70"/>
        <v>16</v>
      </c>
      <c r="J122" s="14">
        <v>1</v>
      </c>
      <c r="K122" s="14">
        <v>1</v>
      </c>
      <c r="L122" s="45"/>
      <c r="M122" s="45">
        <v>14</v>
      </c>
      <c r="N122" s="45"/>
      <c r="O122" s="45"/>
      <c r="P122" s="45"/>
      <c r="Q122" s="25"/>
      <c r="R122" s="39">
        <f t="shared" si="61"/>
        <v>11</v>
      </c>
      <c r="S122" s="45">
        <v>8</v>
      </c>
      <c r="T122" s="45">
        <v>3</v>
      </c>
      <c r="U122" s="14">
        <f t="shared" si="48"/>
        <v>27</v>
      </c>
      <c r="V122" s="26">
        <f t="shared" si="47"/>
        <v>16</v>
      </c>
      <c r="W122" s="14">
        <v>1</v>
      </c>
      <c r="X122" s="14">
        <v>1</v>
      </c>
      <c r="Y122" s="45"/>
      <c r="Z122" s="45">
        <v>14</v>
      </c>
      <c r="AA122" s="45"/>
      <c r="AB122" s="14"/>
      <c r="AC122" s="45"/>
      <c r="AD122" s="25"/>
      <c r="AE122" s="39">
        <f t="shared" si="62"/>
        <v>11</v>
      </c>
      <c r="AF122" s="45">
        <v>8</v>
      </c>
      <c r="AG122" s="45">
        <v>3</v>
      </c>
      <c r="AH122" s="39">
        <v>1</v>
      </c>
      <c r="AI122" s="14" t="e">
        <f t="shared" si="63"/>
        <v>#REF!</v>
      </c>
      <c r="AJ122" s="36" t="e">
        <f>#REF!</f>
        <v>#REF!</v>
      </c>
      <c r="AK122" s="36" t="e">
        <f>#REF!</f>
        <v>#REF!</v>
      </c>
      <c r="AL122" s="14" t="e">
        <f t="shared" si="64"/>
        <v>#REF!</v>
      </c>
      <c r="AM122" s="14" t="e">
        <f t="shared" si="71"/>
        <v>#REF!</v>
      </c>
      <c r="AN122" s="14">
        <v>1</v>
      </c>
      <c r="AO122" s="14">
        <v>1</v>
      </c>
      <c r="AP122" s="14" t="e">
        <f t="shared" si="65"/>
        <v>#REF!</v>
      </c>
      <c r="AQ122" s="14" t="e">
        <f t="shared" si="65"/>
        <v>#REF!</v>
      </c>
      <c r="AR122" s="45"/>
      <c r="AS122" s="45"/>
      <c r="AT122" s="45"/>
      <c r="AU122" s="45"/>
      <c r="AV122" s="14">
        <f t="shared" si="66"/>
        <v>11</v>
      </c>
      <c r="AW122" s="45">
        <v>8</v>
      </c>
      <c r="AX122" s="45">
        <v>3</v>
      </c>
      <c r="AY122" s="22">
        <f t="shared" si="67"/>
        <v>0</v>
      </c>
      <c r="AZ122" s="34" t="e">
        <f t="shared" si="68"/>
        <v>#REF!</v>
      </c>
      <c r="BA122" s="34" t="e">
        <f t="shared" si="69"/>
        <v>#REF!</v>
      </c>
    </row>
    <row r="123" spans="1:53" s="15" customFormat="1" ht="20.25" customHeight="1" outlineLevel="1" x14ac:dyDescent="0.25">
      <c r="A123" s="45">
        <v>13</v>
      </c>
      <c r="B123" s="62" t="s">
        <v>138</v>
      </c>
      <c r="C123" s="45">
        <v>1</v>
      </c>
      <c r="D123" s="45">
        <v>3</v>
      </c>
      <c r="E123" s="14">
        <f t="shared" si="59"/>
        <v>18</v>
      </c>
      <c r="F123" s="45">
        <v>5</v>
      </c>
      <c r="G123" s="45">
        <v>13</v>
      </c>
      <c r="H123" s="26">
        <f t="shared" si="60"/>
        <v>36</v>
      </c>
      <c r="I123" s="26">
        <f t="shared" si="70"/>
        <v>24</v>
      </c>
      <c r="J123" s="14">
        <v>1</v>
      </c>
      <c r="K123" s="14">
        <v>1</v>
      </c>
      <c r="L123" s="45"/>
      <c r="M123" s="45">
        <v>22</v>
      </c>
      <c r="N123" s="45"/>
      <c r="O123" s="45"/>
      <c r="P123" s="45"/>
      <c r="Q123" s="25"/>
      <c r="R123" s="39">
        <f t="shared" si="61"/>
        <v>12</v>
      </c>
      <c r="S123" s="45">
        <v>10</v>
      </c>
      <c r="T123" s="45">
        <v>2</v>
      </c>
      <c r="U123" s="14">
        <f t="shared" si="48"/>
        <v>36</v>
      </c>
      <c r="V123" s="26">
        <f t="shared" si="47"/>
        <v>24</v>
      </c>
      <c r="W123" s="14">
        <v>1</v>
      </c>
      <c r="X123" s="14">
        <v>1</v>
      </c>
      <c r="Y123" s="45"/>
      <c r="Z123" s="45">
        <v>22</v>
      </c>
      <c r="AA123" s="45"/>
      <c r="AB123" s="14"/>
      <c r="AC123" s="45"/>
      <c r="AD123" s="25"/>
      <c r="AE123" s="39">
        <f t="shared" si="62"/>
        <v>12</v>
      </c>
      <c r="AF123" s="45">
        <v>10</v>
      </c>
      <c r="AG123" s="45">
        <v>2</v>
      </c>
      <c r="AH123" s="39">
        <v>2</v>
      </c>
      <c r="AI123" s="14" t="e">
        <f t="shared" si="63"/>
        <v>#REF!</v>
      </c>
      <c r="AJ123" s="36" t="e">
        <f>#REF!</f>
        <v>#REF!</v>
      </c>
      <c r="AK123" s="36" t="e">
        <f>#REF!</f>
        <v>#REF!</v>
      </c>
      <c r="AL123" s="14" t="e">
        <f t="shared" si="64"/>
        <v>#REF!</v>
      </c>
      <c r="AM123" s="14" t="e">
        <f t="shared" si="71"/>
        <v>#REF!</v>
      </c>
      <c r="AN123" s="14">
        <v>1</v>
      </c>
      <c r="AO123" s="14">
        <v>1</v>
      </c>
      <c r="AP123" s="14" t="e">
        <f t="shared" si="65"/>
        <v>#REF!</v>
      </c>
      <c r="AQ123" s="14" t="e">
        <f t="shared" si="65"/>
        <v>#REF!</v>
      </c>
      <c r="AR123" s="45"/>
      <c r="AS123" s="45"/>
      <c r="AT123" s="45"/>
      <c r="AU123" s="45"/>
      <c r="AV123" s="14">
        <f t="shared" si="66"/>
        <v>12</v>
      </c>
      <c r="AW123" s="45">
        <v>10</v>
      </c>
      <c r="AX123" s="45">
        <v>2</v>
      </c>
      <c r="AY123" s="22">
        <f t="shared" si="67"/>
        <v>0</v>
      </c>
      <c r="AZ123" s="34" t="e">
        <f t="shared" si="68"/>
        <v>#REF!</v>
      </c>
      <c r="BA123" s="34" t="e">
        <f t="shared" si="69"/>
        <v>#REF!</v>
      </c>
    </row>
    <row r="124" spans="1:53" s="15" customFormat="1" ht="20.25" customHeight="1" outlineLevel="1" x14ac:dyDescent="0.25">
      <c r="A124" s="7">
        <v>14</v>
      </c>
      <c r="B124" s="62" t="s">
        <v>139</v>
      </c>
      <c r="C124" s="45">
        <v>1</v>
      </c>
      <c r="D124" s="45">
        <v>6</v>
      </c>
      <c r="E124" s="14">
        <f t="shared" si="59"/>
        <v>12</v>
      </c>
      <c r="F124" s="45">
        <v>3</v>
      </c>
      <c r="G124" s="45">
        <v>9</v>
      </c>
      <c r="H124" s="26">
        <f t="shared" si="60"/>
        <v>23</v>
      </c>
      <c r="I124" s="26">
        <f t="shared" si="70"/>
        <v>18</v>
      </c>
      <c r="J124" s="14">
        <v>1</v>
      </c>
      <c r="K124" s="14">
        <v>1</v>
      </c>
      <c r="L124" s="45">
        <v>1</v>
      </c>
      <c r="M124" s="45">
        <v>15</v>
      </c>
      <c r="N124" s="45"/>
      <c r="O124" s="45"/>
      <c r="P124" s="45"/>
      <c r="Q124" s="25"/>
      <c r="R124" s="39">
        <f t="shared" si="61"/>
        <v>5</v>
      </c>
      <c r="S124" s="45">
        <v>5</v>
      </c>
      <c r="T124" s="45"/>
      <c r="U124" s="14">
        <f t="shared" si="48"/>
        <v>23</v>
      </c>
      <c r="V124" s="26">
        <f t="shared" si="47"/>
        <v>18</v>
      </c>
      <c r="W124" s="14">
        <v>1</v>
      </c>
      <c r="X124" s="14">
        <v>1</v>
      </c>
      <c r="Y124" s="45">
        <v>1</v>
      </c>
      <c r="Z124" s="45">
        <v>15</v>
      </c>
      <c r="AA124" s="45"/>
      <c r="AB124" s="14"/>
      <c r="AC124" s="45"/>
      <c r="AD124" s="25"/>
      <c r="AE124" s="39">
        <f t="shared" si="62"/>
        <v>5</v>
      </c>
      <c r="AF124" s="45">
        <v>5</v>
      </c>
      <c r="AG124" s="45"/>
      <c r="AH124" s="39">
        <v>1</v>
      </c>
      <c r="AI124" s="14" t="e">
        <f t="shared" si="63"/>
        <v>#REF!</v>
      </c>
      <c r="AJ124" s="36" t="e">
        <f>#REF!</f>
        <v>#REF!</v>
      </c>
      <c r="AK124" s="36" t="e">
        <f>#REF!</f>
        <v>#REF!</v>
      </c>
      <c r="AL124" s="14" t="e">
        <f t="shared" si="64"/>
        <v>#REF!</v>
      </c>
      <c r="AM124" s="14" t="e">
        <f t="shared" si="71"/>
        <v>#REF!</v>
      </c>
      <c r="AN124" s="14">
        <v>1</v>
      </c>
      <c r="AO124" s="14">
        <v>1</v>
      </c>
      <c r="AP124" s="14" t="e">
        <f t="shared" si="65"/>
        <v>#REF!</v>
      </c>
      <c r="AQ124" s="14" t="e">
        <f t="shared" si="65"/>
        <v>#REF!</v>
      </c>
      <c r="AR124" s="45"/>
      <c r="AS124" s="45"/>
      <c r="AT124" s="45"/>
      <c r="AU124" s="45"/>
      <c r="AV124" s="14">
        <f t="shared" si="66"/>
        <v>5</v>
      </c>
      <c r="AW124" s="45">
        <v>5</v>
      </c>
      <c r="AX124" s="45"/>
      <c r="AY124" s="22">
        <f t="shared" si="67"/>
        <v>0</v>
      </c>
      <c r="AZ124" s="34" t="e">
        <f t="shared" si="68"/>
        <v>#REF!</v>
      </c>
      <c r="BA124" s="34" t="e">
        <f t="shared" si="69"/>
        <v>#REF!</v>
      </c>
    </row>
    <row r="125" spans="1:53" s="15" customFormat="1" ht="20.25" customHeight="1" outlineLevel="1" x14ac:dyDescent="0.25">
      <c r="A125" s="45">
        <v>15</v>
      </c>
      <c r="B125" s="62" t="s">
        <v>140</v>
      </c>
      <c r="C125" s="45">
        <v>1</v>
      </c>
      <c r="D125" s="45">
        <v>4</v>
      </c>
      <c r="E125" s="14">
        <f t="shared" si="59"/>
        <v>9</v>
      </c>
      <c r="F125" s="45">
        <v>4</v>
      </c>
      <c r="G125" s="45">
        <v>5</v>
      </c>
      <c r="H125" s="26">
        <f t="shared" si="60"/>
        <v>17</v>
      </c>
      <c r="I125" s="26">
        <f t="shared" si="70"/>
        <v>15</v>
      </c>
      <c r="J125" s="14">
        <v>1</v>
      </c>
      <c r="K125" s="14">
        <v>1</v>
      </c>
      <c r="L125" s="45">
        <v>6</v>
      </c>
      <c r="M125" s="45">
        <v>7</v>
      </c>
      <c r="N125" s="45"/>
      <c r="O125" s="45"/>
      <c r="P125" s="45"/>
      <c r="Q125" s="25"/>
      <c r="R125" s="39">
        <f t="shared" si="61"/>
        <v>2</v>
      </c>
      <c r="S125" s="45">
        <v>2</v>
      </c>
      <c r="T125" s="45"/>
      <c r="U125" s="14">
        <f t="shared" si="48"/>
        <v>17</v>
      </c>
      <c r="V125" s="26">
        <f t="shared" si="47"/>
        <v>15</v>
      </c>
      <c r="W125" s="14">
        <v>1</v>
      </c>
      <c r="X125" s="14">
        <v>1</v>
      </c>
      <c r="Y125" s="45">
        <v>6</v>
      </c>
      <c r="Z125" s="45">
        <v>7</v>
      </c>
      <c r="AA125" s="45"/>
      <c r="AB125" s="14"/>
      <c r="AC125" s="45"/>
      <c r="AD125" s="25"/>
      <c r="AE125" s="39">
        <f t="shared" si="62"/>
        <v>2</v>
      </c>
      <c r="AF125" s="45">
        <v>2</v>
      </c>
      <c r="AG125" s="45"/>
      <c r="AH125" s="39"/>
      <c r="AI125" s="14" t="e">
        <f t="shared" si="63"/>
        <v>#REF!</v>
      </c>
      <c r="AJ125" s="36" t="e">
        <f>#REF!</f>
        <v>#REF!</v>
      </c>
      <c r="AK125" s="36" t="e">
        <f>#REF!</f>
        <v>#REF!</v>
      </c>
      <c r="AL125" s="14" t="e">
        <f t="shared" si="64"/>
        <v>#REF!</v>
      </c>
      <c r="AM125" s="14" t="e">
        <f t="shared" si="71"/>
        <v>#REF!</v>
      </c>
      <c r="AN125" s="14">
        <v>1</v>
      </c>
      <c r="AO125" s="14">
        <v>1</v>
      </c>
      <c r="AP125" s="14" t="e">
        <f t="shared" si="65"/>
        <v>#REF!</v>
      </c>
      <c r="AQ125" s="14" t="e">
        <f t="shared" si="65"/>
        <v>#REF!</v>
      </c>
      <c r="AR125" s="45"/>
      <c r="AS125" s="45"/>
      <c r="AT125" s="45"/>
      <c r="AU125" s="45"/>
      <c r="AV125" s="14">
        <f t="shared" si="66"/>
        <v>2</v>
      </c>
      <c r="AW125" s="45">
        <v>2</v>
      </c>
      <c r="AX125" s="45"/>
      <c r="AY125" s="22">
        <f t="shared" si="67"/>
        <v>0</v>
      </c>
      <c r="AZ125" s="34" t="e">
        <f t="shared" si="68"/>
        <v>#REF!</v>
      </c>
      <c r="BA125" s="34" t="e">
        <f t="shared" si="69"/>
        <v>#REF!</v>
      </c>
    </row>
    <row r="126" spans="1:53" s="15" customFormat="1" ht="20.25" customHeight="1" outlineLevel="1" x14ac:dyDescent="0.25">
      <c r="A126" s="7">
        <v>16</v>
      </c>
      <c r="B126" s="62" t="s">
        <v>141</v>
      </c>
      <c r="C126" s="45">
        <v>1</v>
      </c>
      <c r="D126" s="45">
        <v>3</v>
      </c>
      <c r="E126" s="14">
        <f t="shared" si="59"/>
        <v>9</v>
      </c>
      <c r="F126" s="45">
        <v>4</v>
      </c>
      <c r="G126" s="45">
        <v>5</v>
      </c>
      <c r="H126" s="26">
        <f t="shared" si="60"/>
        <v>19</v>
      </c>
      <c r="I126" s="26">
        <f t="shared" si="70"/>
        <v>13</v>
      </c>
      <c r="J126" s="14">
        <v>1</v>
      </c>
      <c r="K126" s="14">
        <v>1</v>
      </c>
      <c r="L126" s="45">
        <v>2</v>
      </c>
      <c r="M126" s="45">
        <v>9</v>
      </c>
      <c r="N126" s="45"/>
      <c r="O126" s="45"/>
      <c r="P126" s="45"/>
      <c r="Q126" s="25"/>
      <c r="R126" s="39">
        <f t="shared" si="61"/>
        <v>6</v>
      </c>
      <c r="S126" s="45">
        <v>6</v>
      </c>
      <c r="T126" s="45"/>
      <c r="U126" s="14">
        <f t="shared" si="48"/>
        <v>19</v>
      </c>
      <c r="V126" s="26">
        <f t="shared" si="47"/>
        <v>13</v>
      </c>
      <c r="W126" s="14">
        <v>1</v>
      </c>
      <c r="X126" s="14">
        <v>1</v>
      </c>
      <c r="Y126" s="45">
        <v>2</v>
      </c>
      <c r="Z126" s="45">
        <v>9</v>
      </c>
      <c r="AA126" s="45"/>
      <c r="AB126" s="14"/>
      <c r="AC126" s="45"/>
      <c r="AD126" s="25"/>
      <c r="AE126" s="39">
        <f t="shared" si="62"/>
        <v>6</v>
      </c>
      <c r="AF126" s="45">
        <v>6</v>
      </c>
      <c r="AG126" s="45"/>
      <c r="AH126" s="39"/>
      <c r="AI126" s="14" t="e">
        <f t="shared" si="63"/>
        <v>#REF!</v>
      </c>
      <c r="AJ126" s="36" t="e">
        <f>#REF!</f>
        <v>#REF!</v>
      </c>
      <c r="AK126" s="36" t="e">
        <f>#REF!</f>
        <v>#REF!</v>
      </c>
      <c r="AL126" s="14" t="e">
        <f t="shared" si="64"/>
        <v>#REF!</v>
      </c>
      <c r="AM126" s="14" t="e">
        <f t="shared" si="71"/>
        <v>#REF!</v>
      </c>
      <c r="AN126" s="14">
        <v>1</v>
      </c>
      <c r="AO126" s="14">
        <v>1</v>
      </c>
      <c r="AP126" s="14" t="e">
        <f t="shared" si="65"/>
        <v>#REF!</v>
      </c>
      <c r="AQ126" s="14" t="e">
        <f t="shared" si="65"/>
        <v>#REF!</v>
      </c>
      <c r="AR126" s="45"/>
      <c r="AS126" s="45"/>
      <c r="AT126" s="45"/>
      <c r="AU126" s="45"/>
      <c r="AV126" s="14">
        <f t="shared" si="66"/>
        <v>6</v>
      </c>
      <c r="AW126" s="45">
        <v>6</v>
      </c>
      <c r="AX126" s="45"/>
      <c r="AY126" s="22">
        <f t="shared" si="67"/>
        <v>0</v>
      </c>
      <c r="AZ126" s="34" t="e">
        <f t="shared" si="68"/>
        <v>#REF!</v>
      </c>
      <c r="BA126" s="34" t="e">
        <f t="shared" si="69"/>
        <v>#REF!</v>
      </c>
    </row>
    <row r="127" spans="1:53" s="15" customFormat="1" ht="20.25" customHeight="1" outlineLevel="1" x14ac:dyDescent="0.25">
      <c r="A127" s="45">
        <v>17</v>
      </c>
      <c r="B127" s="62" t="s">
        <v>142</v>
      </c>
      <c r="C127" s="45">
        <v>1</v>
      </c>
      <c r="D127" s="45">
        <v>5</v>
      </c>
      <c r="E127" s="14">
        <f t="shared" si="59"/>
        <v>14</v>
      </c>
      <c r="F127" s="45">
        <v>4</v>
      </c>
      <c r="G127" s="45">
        <v>10</v>
      </c>
      <c r="H127" s="26">
        <f t="shared" si="60"/>
        <v>31</v>
      </c>
      <c r="I127" s="26">
        <f t="shared" si="70"/>
        <v>20</v>
      </c>
      <c r="J127" s="14">
        <v>1</v>
      </c>
      <c r="K127" s="14">
        <v>1</v>
      </c>
      <c r="L127" s="45"/>
      <c r="M127" s="45">
        <v>18</v>
      </c>
      <c r="N127" s="45"/>
      <c r="O127" s="45"/>
      <c r="P127" s="45"/>
      <c r="Q127" s="25"/>
      <c r="R127" s="39">
        <f t="shared" si="61"/>
        <v>11</v>
      </c>
      <c r="S127" s="45">
        <v>8</v>
      </c>
      <c r="T127" s="45">
        <v>3</v>
      </c>
      <c r="U127" s="14">
        <f t="shared" si="48"/>
        <v>31</v>
      </c>
      <c r="V127" s="26">
        <f t="shared" si="47"/>
        <v>20</v>
      </c>
      <c r="W127" s="14">
        <v>1</v>
      </c>
      <c r="X127" s="14">
        <v>1</v>
      </c>
      <c r="Y127" s="45"/>
      <c r="Z127" s="45">
        <v>18</v>
      </c>
      <c r="AA127" s="45"/>
      <c r="AB127" s="14"/>
      <c r="AC127" s="45"/>
      <c r="AD127" s="25"/>
      <c r="AE127" s="39">
        <f t="shared" si="62"/>
        <v>11</v>
      </c>
      <c r="AF127" s="45">
        <v>8</v>
      </c>
      <c r="AG127" s="45">
        <v>3</v>
      </c>
      <c r="AH127" s="39"/>
      <c r="AI127" s="14" t="e">
        <f t="shared" si="63"/>
        <v>#REF!</v>
      </c>
      <c r="AJ127" s="36" t="e">
        <f>#REF!</f>
        <v>#REF!</v>
      </c>
      <c r="AK127" s="36" t="e">
        <f>#REF!</f>
        <v>#REF!</v>
      </c>
      <c r="AL127" s="14" t="e">
        <f t="shared" si="64"/>
        <v>#REF!</v>
      </c>
      <c r="AM127" s="14" t="e">
        <f t="shared" si="71"/>
        <v>#REF!</v>
      </c>
      <c r="AN127" s="14">
        <v>1</v>
      </c>
      <c r="AO127" s="14">
        <v>1</v>
      </c>
      <c r="AP127" s="14" t="e">
        <f t="shared" si="65"/>
        <v>#REF!</v>
      </c>
      <c r="AQ127" s="14" t="e">
        <f t="shared" si="65"/>
        <v>#REF!</v>
      </c>
      <c r="AR127" s="45"/>
      <c r="AS127" s="45"/>
      <c r="AT127" s="45"/>
      <c r="AU127" s="45"/>
      <c r="AV127" s="14">
        <f t="shared" si="66"/>
        <v>11</v>
      </c>
      <c r="AW127" s="45">
        <v>8</v>
      </c>
      <c r="AX127" s="45">
        <v>3</v>
      </c>
      <c r="AY127" s="22">
        <f t="shared" si="67"/>
        <v>0</v>
      </c>
      <c r="AZ127" s="34" t="e">
        <f t="shared" si="68"/>
        <v>#REF!</v>
      </c>
      <c r="BA127" s="34" t="e">
        <f t="shared" si="69"/>
        <v>#REF!</v>
      </c>
    </row>
    <row r="128" spans="1:53" s="15" customFormat="1" ht="20.25" customHeight="1" outlineLevel="1" x14ac:dyDescent="0.25">
      <c r="A128" s="7">
        <v>18</v>
      </c>
      <c r="B128" s="62" t="s">
        <v>143</v>
      </c>
      <c r="C128" s="45">
        <v>1</v>
      </c>
      <c r="D128" s="45">
        <v>10</v>
      </c>
      <c r="E128" s="14">
        <f t="shared" si="59"/>
        <v>24</v>
      </c>
      <c r="F128" s="45">
        <v>6</v>
      </c>
      <c r="G128" s="45">
        <v>18</v>
      </c>
      <c r="H128" s="26">
        <f t="shared" si="60"/>
        <v>37</v>
      </c>
      <c r="I128" s="26">
        <f t="shared" si="70"/>
        <v>25</v>
      </c>
      <c r="J128" s="14">
        <v>1</v>
      </c>
      <c r="K128" s="14">
        <v>1</v>
      </c>
      <c r="L128" s="45"/>
      <c r="M128" s="45">
        <v>23</v>
      </c>
      <c r="N128" s="45"/>
      <c r="O128" s="45"/>
      <c r="P128" s="45"/>
      <c r="Q128" s="25"/>
      <c r="R128" s="39">
        <f t="shared" si="61"/>
        <v>12</v>
      </c>
      <c r="S128" s="45">
        <v>12</v>
      </c>
      <c r="T128" s="45"/>
      <c r="U128" s="14">
        <f t="shared" si="48"/>
        <v>36</v>
      </c>
      <c r="V128" s="26">
        <f t="shared" si="47"/>
        <v>25</v>
      </c>
      <c r="W128" s="14">
        <v>1</v>
      </c>
      <c r="X128" s="14">
        <v>1</v>
      </c>
      <c r="Y128" s="45">
        <v>1</v>
      </c>
      <c r="Z128" s="45">
        <v>22</v>
      </c>
      <c r="AA128" s="45"/>
      <c r="AB128" s="14"/>
      <c r="AC128" s="45"/>
      <c r="AD128" s="25"/>
      <c r="AE128" s="39">
        <f t="shared" si="62"/>
        <v>11</v>
      </c>
      <c r="AF128" s="45">
        <v>11</v>
      </c>
      <c r="AG128" s="45"/>
      <c r="AH128" s="39">
        <v>5</v>
      </c>
      <c r="AI128" s="14" t="e">
        <f t="shared" si="63"/>
        <v>#REF!</v>
      </c>
      <c r="AJ128" s="36" t="e">
        <f>#REF!</f>
        <v>#REF!</v>
      </c>
      <c r="AK128" s="36" t="e">
        <f>#REF!</f>
        <v>#REF!</v>
      </c>
      <c r="AL128" s="14" t="e">
        <f t="shared" si="64"/>
        <v>#REF!</v>
      </c>
      <c r="AM128" s="14" t="e">
        <f t="shared" si="71"/>
        <v>#REF!</v>
      </c>
      <c r="AN128" s="14">
        <v>1</v>
      </c>
      <c r="AO128" s="14">
        <v>1</v>
      </c>
      <c r="AP128" s="14" t="e">
        <f t="shared" si="65"/>
        <v>#REF!</v>
      </c>
      <c r="AQ128" s="14" t="e">
        <f t="shared" si="65"/>
        <v>#REF!</v>
      </c>
      <c r="AR128" s="45"/>
      <c r="AS128" s="45"/>
      <c r="AT128" s="45"/>
      <c r="AU128" s="45"/>
      <c r="AV128" s="14">
        <f t="shared" si="66"/>
        <v>11</v>
      </c>
      <c r="AW128" s="45">
        <v>11</v>
      </c>
      <c r="AX128" s="45"/>
      <c r="AY128" s="22">
        <f t="shared" si="67"/>
        <v>-1</v>
      </c>
      <c r="AZ128" s="34" t="e">
        <f t="shared" si="68"/>
        <v>#REF!</v>
      </c>
      <c r="BA128" s="34" t="e">
        <f t="shared" si="69"/>
        <v>#REF!</v>
      </c>
    </row>
    <row r="129" spans="1:53" s="15" customFormat="1" ht="20.25" customHeight="1" outlineLevel="1" x14ac:dyDescent="0.25">
      <c r="A129" s="45">
        <v>19</v>
      </c>
      <c r="B129" s="62" t="s">
        <v>144</v>
      </c>
      <c r="C129" s="45">
        <v>1</v>
      </c>
      <c r="D129" s="45">
        <v>6</v>
      </c>
      <c r="E129" s="14">
        <f t="shared" si="59"/>
        <v>15</v>
      </c>
      <c r="F129" s="45">
        <v>4</v>
      </c>
      <c r="G129" s="45">
        <v>11</v>
      </c>
      <c r="H129" s="26">
        <f t="shared" si="60"/>
        <v>32</v>
      </c>
      <c r="I129" s="26">
        <f t="shared" si="70"/>
        <v>19</v>
      </c>
      <c r="J129" s="14">
        <v>1</v>
      </c>
      <c r="K129" s="14">
        <v>1</v>
      </c>
      <c r="L129" s="45"/>
      <c r="M129" s="45">
        <v>17</v>
      </c>
      <c r="N129" s="45"/>
      <c r="O129" s="45"/>
      <c r="P129" s="45"/>
      <c r="Q129" s="25"/>
      <c r="R129" s="39">
        <f t="shared" si="61"/>
        <v>13</v>
      </c>
      <c r="S129" s="45">
        <v>8</v>
      </c>
      <c r="T129" s="45">
        <v>5</v>
      </c>
      <c r="U129" s="14">
        <f t="shared" si="48"/>
        <v>32</v>
      </c>
      <c r="V129" s="26">
        <f t="shared" si="47"/>
        <v>19</v>
      </c>
      <c r="W129" s="14">
        <v>1</v>
      </c>
      <c r="X129" s="14">
        <v>1</v>
      </c>
      <c r="Y129" s="45"/>
      <c r="Z129" s="45">
        <v>17</v>
      </c>
      <c r="AA129" s="45"/>
      <c r="AB129" s="14"/>
      <c r="AC129" s="45"/>
      <c r="AD129" s="25"/>
      <c r="AE129" s="39">
        <f t="shared" si="62"/>
        <v>13</v>
      </c>
      <c r="AF129" s="45">
        <v>8</v>
      </c>
      <c r="AG129" s="45">
        <v>5</v>
      </c>
      <c r="AH129" s="39"/>
      <c r="AI129" s="14" t="e">
        <f t="shared" si="63"/>
        <v>#REF!</v>
      </c>
      <c r="AJ129" s="36" t="e">
        <f>#REF!</f>
        <v>#REF!</v>
      </c>
      <c r="AK129" s="36" t="e">
        <f>#REF!</f>
        <v>#REF!</v>
      </c>
      <c r="AL129" s="14" t="e">
        <f t="shared" si="64"/>
        <v>#REF!</v>
      </c>
      <c r="AM129" s="14" t="e">
        <f t="shared" si="71"/>
        <v>#REF!</v>
      </c>
      <c r="AN129" s="14">
        <v>1</v>
      </c>
      <c r="AO129" s="14">
        <v>1</v>
      </c>
      <c r="AP129" s="14" t="e">
        <f t="shared" si="65"/>
        <v>#REF!</v>
      </c>
      <c r="AQ129" s="14" t="e">
        <f t="shared" si="65"/>
        <v>#REF!</v>
      </c>
      <c r="AR129" s="45"/>
      <c r="AS129" s="45"/>
      <c r="AT129" s="45"/>
      <c r="AU129" s="45"/>
      <c r="AV129" s="14">
        <f t="shared" si="66"/>
        <v>13</v>
      </c>
      <c r="AW129" s="45">
        <v>8</v>
      </c>
      <c r="AX129" s="45">
        <v>5</v>
      </c>
      <c r="AY129" s="22">
        <f t="shared" si="67"/>
        <v>0</v>
      </c>
      <c r="AZ129" s="34" t="e">
        <f t="shared" si="68"/>
        <v>#REF!</v>
      </c>
      <c r="BA129" s="34" t="e">
        <f t="shared" si="69"/>
        <v>#REF!</v>
      </c>
    </row>
    <row r="130" spans="1:53" s="15" customFormat="1" ht="20.25" customHeight="1" outlineLevel="1" x14ac:dyDescent="0.25">
      <c r="A130" s="7">
        <v>20</v>
      </c>
      <c r="B130" s="62" t="s">
        <v>145</v>
      </c>
      <c r="C130" s="45">
        <v>1</v>
      </c>
      <c r="D130" s="45">
        <v>4</v>
      </c>
      <c r="E130" s="14">
        <f t="shared" si="59"/>
        <v>22</v>
      </c>
      <c r="F130" s="45">
        <v>6</v>
      </c>
      <c r="G130" s="45">
        <v>16</v>
      </c>
      <c r="H130" s="26">
        <f t="shared" si="60"/>
        <v>41</v>
      </c>
      <c r="I130" s="26">
        <f t="shared" si="70"/>
        <v>29</v>
      </c>
      <c r="J130" s="14">
        <v>1</v>
      </c>
      <c r="K130" s="14">
        <v>1</v>
      </c>
      <c r="L130" s="45"/>
      <c r="M130" s="45">
        <v>27</v>
      </c>
      <c r="N130" s="45"/>
      <c r="O130" s="45"/>
      <c r="P130" s="45"/>
      <c r="Q130" s="25"/>
      <c r="R130" s="39">
        <f t="shared" si="61"/>
        <v>12</v>
      </c>
      <c r="S130" s="45">
        <v>12</v>
      </c>
      <c r="T130" s="45"/>
      <c r="U130" s="14">
        <f t="shared" si="48"/>
        <v>41</v>
      </c>
      <c r="V130" s="26">
        <f t="shared" si="47"/>
        <v>29</v>
      </c>
      <c r="W130" s="14">
        <v>1</v>
      </c>
      <c r="X130" s="14">
        <v>1</v>
      </c>
      <c r="Y130" s="45"/>
      <c r="Z130" s="45">
        <v>27</v>
      </c>
      <c r="AA130" s="45"/>
      <c r="AB130" s="14"/>
      <c r="AC130" s="45"/>
      <c r="AD130" s="25"/>
      <c r="AE130" s="39">
        <f t="shared" si="62"/>
        <v>12</v>
      </c>
      <c r="AF130" s="45">
        <v>12</v>
      </c>
      <c r="AG130" s="45"/>
      <c r="AH130" s="39">
        <v>2</v>
      </c>
      <c r="AI130" s="14" t="e">
        <f t="shared" si="63"/>
        <v>#REF!</v>
      </c>
      <c r="AJ130" s="36" t="e">
        <f>#REF!</f>
        <v>#REF!</v>
      </c>
      <c r="AK130" s="36" t="e">
        <f>#REF!</f>
        <v>#REF!</v>
      </c>
      <c r="AL130" s="14" t="e">
        <f t="shared" si="64"/>
        <v>#REF!</v>
      </c>
      <c r="AM130" s="14" t="e">
        <f t="shared" si="71"/>
        <v>#REF!</v>
      </c>
      <c r="AN130" s="14">
        <v>1</v>
      </c>
      <c r="AO130" s="14">
        <v>1</v>
      </c>
      <c r="AP130" s="14" t="e">
        <f t="shared" si="65"/>
        <v>#REF!</v>
      </c>
      <c r="AQ130" s="14" t="e">
        <f t="shared" si="65"/>
        <v>#REF!</v>
      </c>
      <c r="AR130" s="45"/>
      <c r="AS130" s="45"/>
      <c r="AT130" s="45"/>
      <c r="AU130" s="45"/>
      <c r="AV130" s="14">
        <f t="shared" si="66"/>
        <v>12</v>
      </c>
      <c r="AW130" s="45">
        <v>12</v>
      </c>
      <c r="AX130" s="45"/>
      <c r="AY130" s="22">
        <f t="shared" si="67"/>
        <v>0</v>
      </c>
      <c r="AZ130" s="34" t="e">
        <f t="shared" si="68"/>
        <v>#REF!</v>
      </c>
      <c r="BA130" s="34" t="e">
        <f t="shared" si="69"/>
        <v>#REF!</v>
      </c>
    </row>
    <row r="131" spans="1:53" s="15" customFormat="1" ht="20.25" customHeight="1" outlineLevel="1" x14ac:dyDescent="0.25">
      <c r="A131" s="45">
        <v>21</v>
      </c>
      <c r="B131" s="62" t="s">
        <v>146</v>
      </c>
      <c r="C131" s="45">
        <v>1</v>
      </c>
      <c r="D131" s="45">
        <v>4</v>
      </c>
      <c r="E131" s="14">
        <f t="shared" si="59"/>
        <v>9</v>
      </c>
      <c r="F131" s="45">
        <v>3</v>
      </c>
      <c r="G131" s="45">
        <v>6</v>
      </c>
      <c r="H131" s="26">
        <f t="shared" si="60"/>
        <v>18</v>
      </c>
      <c r="I131" s="26">
        <f t="shared" si="70"/>
        <v>16</v>
      </c>
      <c r="J131" s="14">
        <v>1</v>
      </c>
      <c r="K131" s="14">
        <v>1</v>
      </c>
      <c r="L131" s="45">
        <v>4</v>
      </c>
      <c r="M131" s="45">
        <v>10</v>
      </c>
      <c r="N131" s="45"/>
      <c r="O131" s="45"/>
      <c r="P131" s="45"/>
      <c r="Q131" s="25"/>
      <c r="R131" s="39">
        <f t="shared" si="61"/>
        <v>2</v>
      </c>
      <c r="S131" s="45">
        <v>2</v>
      </c>
      <c r="T131" s="45"/>
      <c r="U131" s="14">
        <f t="shared" si="48"/>
        <v>16</v>
      </c>
      <c r="V131" s="26">
        <f t="shared" si="47"/>
        <v>14</v>
      </c>
      <c r="W131" s="14"/>
      <c r="X131" s="14">
        <v>1</v>
      </c>
      <c r="Y131" s="45">
        <v>4</v>
      </c>
      <c r="Z131" s="45">
        <v>9</v>
      </c>
      <c r="AA131" s="45"/>
      <c r="AB131" s="14"/>
      <c r="AC131" s="45"/>
      <c r="AD131" s="25"/>
      <c r="AE131" s="39">
        <f t="shared" si="62"/>
        <v>2</v>
      </c>
      <c r="AF131" s="45">
        <v>2</v>
      </c>
      <c r="AG131" s="45"/>
      <c r="AH131" s="39">
        <v>2</v>
      </c>
      <c r="AI131" s="14" t="e">
        <f t="shared" si="63"/>
        <v>#REF!</v>
      </c>
      <c r="AJ131" s="36" t="e">
        <f>#REF!</f>
        <v>#REF!</v>
      </c>
      <c r="AK131" s="36" t="e">
        <f>#REF!</f>
        <v>#REF!</v>
      </c>
      <c r="AL131" s="14" t="e">
        <f t="shared" si="64"/>
        <v>#REF!</v>
      </c>
      <c r="AM131" s="14" t="e">
        <f t="shared" si="71"/>
        <v>#REF!</v>
      </c>
      <c r="AN131" s="14">
        <v>1</v>
      </c>
      <c r="AO131" s="14">
        <v>1</v>
      </c>
      <c r="AP131" s="14" t="e">
        <f t="shared" si="65"/>
        <v>#REF!</v>
      </c>
      <c r="AQ131" s="14" t="e">
        <f t="shared" si="65"/>
        <v>#REF!</v>
      </c>
      <c r="AR131" s="45"/>
      <c r="AS131" s="45"/>
      <c r="AT131" s="45"/>
      <c r="AU131" s="45"/>
      <c r="AV131" s="14">
        <f t="shared" si="66"/>
        <v>2</v>
      </c>
      <c r="AW131" s="45">
        <v>2</v>
      </c>
      <c r="AX131" s="45"/>
      <c r="AY131" s="22">
        <f t="shared" si="67"/>
        <v>-2</v>
      </c>
      <c r="AZ131" s="34" t="e">
        <f t="shared" si="68"/>
        <v>#REF!</v>
      </c>
      <c r="BA131" s="34" t="e">
        <f t="shared" si="69"/>
        <v>#REF!</v>
      </c>
    </row>
    <row r="132" spans="1:53" s="15" customFormat="1" ht="20.25" customHeight="1" outlineLevel="1" x14ac:dyDescent="0.25">
      <c r="A132" s="7">
        <v>22</v>
      </c>
      <c r="B132" s="62" t="s">
        <v>147</v>
      </c>
      <c r="C132" s="45">
        <v>1</v>
      </c>
      <c r="D132" s="45">
        <v>7</v>
      </c>
      <c r="E132" s="14">
        <f t="shared" si="59"/>
        <v>24</v>
      </c>
      <c r="F132" s="45">
        <v>5</v>
      </c>
      <c r="G132" s="45">
        <v>19</v>
      </c>
      <c r="H132" s="26">
        <f t="shared" si="60"/>
        <v>40</v>
      </c>
      <c r="I132" s="26">
        <f t="shared" si="70"/>
        <v>31</v>
      </c>
      <c r="J132" s="14">
        <v>1</v>
      </c>
      <c r="K132" s="14">
        <v>1</v>
      </c>
      <c r="L132" s="45">
        <v>1</v>
      </c>
      <c r="M132" s="45">
        <v>28</v>
      </c>
      <c r="N132" s="45"/>
      <c r="O132" s="45"/>
      <c r="P132" s="45"/>
      <c r="Q132" s="25"/>
      <c r="R132" s="39">
        <f t="shared" si="61"/>
        <v>9</v>
      </c>
      <c r="S132" s="45">
        <v>9</v>
      </c>
      <c r="T132" s="45"/>
      <c r="U132" s="14">
        <f t="shared" si="48"/>
        <v>40</v>
      </c>
      <c r="V132" s="26">
        <f t="shared" si="47"/>
        <v>31</v>
      </c>
      <c r="W132" s="14">
        <v>1</v>
      </c>
      <c r="X132" s="14">
        <v>1</v>
      </c>
      <c r="Y132" s="45">
        <v>1</v>
      </c>
      <c r="Z132" s="45">
        <v>28</v>
      </c>
      <c r="AA132" s="45"/>
      <c r="AB132" s="14"/>
      <c r="AC132" s="45"/>
      <c r="AD132" s="25"/>
      <c r="AE132" s="39">
        <f t="shared" si="62"/>
        <v>9</v>
      </c>
      <c r="AF132" s="45">
        <v>9</v>
      </c>
      <c r="AG132" s="45"/>
      <c r="AH132" s="39">
        <v>4</v>
      </c>
      <c r="AI132" s="14" t="e">
        <f t="shared" si="63"/>
        <v>#REF!</v>
      </c>
      <c r="AJ132" s="36" t="e">
        <f>#REF!</f>
        <v>#REF!</v>
      </c>
      <c r="AK132" s="36" t="e">
        <f>#REF!</f>
        <v>#REF!</v>
      </c>
      <c r="AL132" s="14" t="e">
        <f t="shared" si="64"/>
        <v>#REF!</v>
      </c>
      <c r="AM132" s="14" t="e">
        <f t="shared" si="71"/>
        <v>#REF!</v>
      </c>
      <c r="AN132" s="14">
        <v>1</v>
      </c>
      <c r="AO132" s="14">
        <v>1</v>
      </c>
      <c r="AP132" s="14" t="e">
        <f t="shared" si="65"/>
        <v>#REF!</v>
      </c>
      <c r="AQ132" s="14" t="e">
        <f t="shared" si="65"/>
        <v>#REF!</v>
      </c>
      <c r="AR132" s="45"/>
      <c r="AS132" s="45"/>
      <c r="AT132" s="45"/>
      <c r="AU132" s="45"/>
      <c r="AV132" s="14">
        <f t="shared" si="66"/>
        <v>9</v>
      </c>
      <c r="AW132" s="45">
        <v>9</v>
      </c>
      <c r="AX132" s="45"/>
      <c r="AY132" s="22">
        <f t="shared" si="67"/>
        <v>0</v>
      </c>
      <c r="AZ132" s="34" t="e">
        <f t="shared" si="68"/>
        <v>#REF!</v>
      </c>
      <c r="BA132" s="34" t="e">
        <f t="shared" si="69"/>
        <v>#REF!</v>
      </c>
    </row>
    <row r="133" spans="1:53" s="15" customFormat="1" ht="20.25" customHeight="1" outlineLevel="1" x14ac:dyDescent="0.25">
      <c r="A133" s="45">
        <v>23</v>
      </c>
      <c r="B133" s="62" t="s">
        <v>148</v>
      </c>
      <c r="C133" s="45">
        <v>1</v>
      </c>
      <c r="D133" s="45">
        <v>4</v>
      </c>
      <c r="E133" s="14">
        <f t="shared" si="59"/>
        <v>15</v>
      </c>
      <c r="F133" s="45">
        <v>4</v>
      </c>
      <c r="G133" s="45">
        <v>11</v>
      </c>
      <c r="H133" s="26">
        <f t="shared" si="60"/>
        <v>30</v>
      </c>
      <c r="I133" s="26">
        <f t="shared" si="70"/>
        <v>13</v>
      </c>
      <c r="J133" s="14">
        <v>1</v>
      </c>
      <c r="K133" s="14">
        <v>1</v>
      </c>
      <c r="L133" s="45"/>
      <c r="M133" s="45">
        <v>11</v>
      </c>
      <c r="N133" s="45"/>
      <c r="O133" s="45"/>
      <c r="P133" s="45"/>
      <c r="Q133" s="25"/>
      <c r="R133" s="39">
        <f t="shared" si="61"/>
        <v>17</v>
      </c>
      <c r="S133" s="45">
        <v>8</v>
      </c>
      <c r="T133" s="45">
        <v>9</v>
      </c>
      <c r="U133" s="14">
        <f t="shared" si="48"/>
        <v>30</v>
      </c>
      <c r="V133" s="26">
        <f t="shared" si="47"/>
        <v>13</v>
      </c>
      <c r="W133" s="14">
        <v>1</v>
      </c>
      <c r="X133" s="14">
        <v>1</v>
      </c>
      <c r="Y133" s="45"/>
      <c r="Z133" s="45">
        <v>11</v>
      </c>
      <c r="AA133" s="45"/>
      <c r="AB133" s="14"/>
      <c r="AC133" s="45"/>
      <c r="AD133" s="25"/>
      <c r="AE133" s="39">
        <f t="shared" si="62"/>
        <v>17</v>
      </c>
      <c r="AF133" s="45">
        <v>8</v>
      </c>
      <c r="AG133" s="45">
        <v>9</v>
      </c>
      <c r="AH133" s="39"/>
      <c r="AI133" s="14" t="e">
        <f t="shared" si="63"/>
        <v>#REF!</v>
      </c>
      <c r="AJ133" s="36" t="e">
        <f>#REF!</f>
        <v>#REF!</v>
      </c>
      <c r="AK133" s="36" t="e">
        <f>#REF!</f>
        <v>#REF!</v>
      </c>
      <c r="AL133" s="14" t="e">
        <f t="shared" si="64"/>
        <v>#REF!</v>
      </c>
      <c r="AM133" s="14" t="e">
        <f t="shared" si="71"/>
        <v>#REF!</v>
      </c>
      <c r="AN133" s="14">
        <v>1</v>
      </c>
      <c r="AO133" s="14">
        <v>1</v>
      </c>
      <c r="AP133" s="14" t="e">
        <f t="shared" si="65"/>
        <v>#REF!</v>
      </c>
      <c r="AQ133" s="14" t="e">
        <f t="shared" si="65"/>
        <v>#REF!</v>
      </c>
      <c r="AR133" s="45"/>
      <c r="AS133" s="45"/>
      <c r="AT133" s="45"/>
      <c r="AU133" s="45"/>
      <c r="AV133" s="14">
        <f t="shared" si="66"/>
        <v>17</v>
      </c>
      <c r="AW133" s="45">
        <v>8</v>
      </c>
      <c r="AX133" s="45">
        <v>9</v>
      </c>
      <c r="AY133" s="22">
        <f t="shared" si="67"/>
        <v>0</v>
      </c>
      <c r="AZ133" s="34" t="e">
        <f t="shared" si="68"/>
        <v>#REF!</v>
      </c>
      <c r="BA133" s="34" t="e">
        <f t="shared" si="69"/>
        <v>#REF!</v>
      </c>
    </row>
    <row r="134" spans="1:53" s="15" customFormat="1" ht="20.25" customHeight="1" outlineLevel="1" x14ac:dyDescent="0.25">
      <c r="A134" s="7">
        <v>24</v>
      </c>
      <c r="B134" s="62" t="s">
        <v>149</v>
      </c>
      <c r="C134" s="45">
        <v>1</v>
      </c>
      <c r="D134" s="45">
        <v>10</v>
      </c>
      <c r="E134" s="14">
        <f t="shared" si="59"/>
        <v>18</v>
      </c>
      <c r="F134" s="45">
        <v>6</v>
      </c>
      <c r="G134" s="45">
        <v>12</v>
      </c>
      <c r="H134" s="26">
        <f t="shared" si="60"/>
        <v>31</v>
      </c>
      <c r="I134" s="26">
        <f t="shared" si="70"/>
        <v>16</v>
      </c>
      <c r="J134" s="14">
        <v>1</v>
      </c>
      <c r="K134" s="14">
        <v>1</v>
      </c>
      <c r="L134" s="45"/>
      <c r="M134" s="45">
        <v>14</v>
      </c>
      <c r="N134" s="45"/>
      <c r="O134" s="45"/>
      <c r="P134" s="45"/>
      <c r="Q134" s="25"/>
      <c r="R134" s="39">
        <f t="shared" si="61"/>
        <v>15</v>
      </c>
      <c r="S134" s="45">
        <v>12</v>
      </c>
      <c r="T134" s="45">
        <v>3</v>
      </c>
      <c r="U134" s="14">
        <f t="shared" si="48"/>
        <v>31</v>
      </c>
      <c r="V134" s="26">
        <f t="shared" si="47"/>
        <v>16</v>
      </c>
      <c r="W134" s="14">
        <v>1</v>
      </c>
      <c r="X134" s="14">
        <v>1</v>
      </c>
      <c r="Y134" s="45"/>
      <c r="Z134" s="45">
        <v>14</v>
      </c>
      <c r="AA134" s="45"/>
      <c r="AB134" s="14"/>
      <c r="AC134" s="45"/>
      <c r="AD134" s="25"/>
      <c r="AE134" s="39">
        <f t="shared" si="62"/>
        <v>15</v>
      </c>
      <c r="AF134" s="45">
        <v>12</v>
      </c>
      <c r="AG134" s="45">
        <v>3</v>
      </c>
      <c r="AH134" s="39">
        <v>4</v>
      </c>
      <c r="AI134" s="14" t="e">
        <f t="shared" si="63"/>
        <v>#REF!</v>
      </c>
      <c r="AJ134" s="36" t="e">
        <f>#REF!</f>
        <v>#REF!</v>
      </c>
      <c r="AK134" s="36" t="e">
        <f>#REF!</f>
        <v>#REF!</v>
      </c>
      <c r="AL134" s="14" t="e">
        <f t="shared" si="64"/>
        <v>#REF!</v>
      </c>
      <c r="AM134" s="14" t="e">
        <f t="shared" si="71"/>
        <v>#REF!</v>
      </c>
      <c r="AN134" s="14">
        <v>1</v>
      </c>
      <c r="AO134" s="14">
        <v>1</v>
      </c>
      <c r="AP134" s="14" t="e">
        <f t="shared" si="65"/>
        <v>#REF!</v>
      </c>
      <c r="AQ134" s="14" t="e">
        <f t="shared" si="65"/>
        <v>#REF!</v>
      </c>
      <c r="AR134" s="45"/>
      <c r="AS134" s="45"/>
      <c r="AT134" s="45"/>
      <c r="AU134" s="45"/>
      <c r="AV134" s="14">
        <f t="shared" si="66"/>
        <v>15</v>
      </c>
      <c r="AW134" s="45">
        <v>12</v>
      </c>
      <c r="AX134" s="45">
        <v>3</v>
      </c>
      <c r="AY134" s="22">
        <f t="shared" si="67"/>
        <v>0</v>
      </c>
      <c r="AZ134" s="34" t="e">
        <f t="shared" si="68"/>
        <v>#REF!</v>
      </c>
      <c r="BA134" s="34" t="e">
        <f t="shared" si="69"/>
        <v>#REF!</v>
      </c>
    </row>
    <row r="135" spans="1:53" s="15" customFormat="1" ht="20.25" customHeight="1" outlineLevel="1" x14ac:dyDescent="0.25">
      <c r="A135" s="45">
        <v>25</v>
      </c>
      <c r="B135" s="62" t="s">
        <v>150</v>
      </c>
      <c r="C135" s="45">
        <v>1</v>
      </c>
      <c r="D135" s="45">
        <v>3</v>
      </c>
      <c r="E135" s="14">
        <f t="shared" si="59"/>
        <v>14</v>
      </c>
      <c r="F135" s="45">
        <v>4</v>
      </c>
      <c r="G135" s="45">
        <v>10</v>
      </c>
      <c r="H135" s="26">
        <f t="shared" si="60"/>
        <v>30</v>
      </c>
      <c r="I135" s="26">
        <f t="shared" si="70"/>
        <v>23</v>
      </c>
      <c r="J135" s="14">
        <v>1</v>
      </c>
      <c r="K135" s="14">
        <v>1</v>
      </c>
      <c r="L135" s="45">
        <v>1</v>
      </c>
      <c r="M135" s="45">
        <v>20</v>
      </c>
      <c r="N135" s="45"/>
      <c r="O135" s="45"/>
      <c r="P135" s="45"/>
      <c r="Q135" s="25"/>
      <c r="R135" s="39">
        <f t="shared" si="61"/>
        <v>7</v>
      </c>
      <c r="S135" s="45">
        <v>7</v>
      </c>
      <c r="T135" s="45"/>
      <c r="U135" s="14">
        <f t="shared" si="48"/>
        <v>30</v>
      </c>
      <c r="V135" s="26">
        <f t="shared" si="47"/>
        <v>23</v>
      </c>
      <c r="W135" s="14">
        <v>1</v>
      </c>
      <c r="X135" s="14">
        <v>1</v>
      </c>
      <c r="Y135" s="45">
        <v>1</v>
      </c>
      <c r="Z135" s="45">
        <v>20</v>
      </c>
      <c r="AA135" s="45"/>
      <c r="AB135" s="14"/>
      <c r="AC135" s="45"/>
      <c r="AD135" s="25"/>
      <c r="AE135" s="39">
        <f t="shared" si="62"/>
        <v>7</v>
      </c>
      <c r="AF135" s="45">
        <v>7</v>
      </c>
      <c r="AG135" s="45"/>
      <c r="AH135" s="39"/>
      <c r="AI135" s="14" t="e">
        <f t="shared" si="63"/>
        <v>#REF!</v>
      </c>
      <c r="AJ135" s="36" t="e">
        <f>#REF!</f>
        <v>#REF!</v>
      </c>
      <c r="AK135" s="36" t="e">
        <f>#REF!</f>
        <v>#REF!</v>
      </c>
      <c r="AL135" s="14" t="e">
        <f t="shared" si="64"/>
        <v>#REF!</v>
      </c>
      <c r="AM135" s="14" t="e">
        <f t="shared" si="71"/>
        <v>#REF!</v>
      </c>
      <c r="AN135" s="14">
        <v>1</v>
      </c>
      <c r="AO135" s="14">
        <v>1</v>
      </c>
      <c r="AP135" s="14" t="e">
        <f t="shared" si="65"/>
        <v>#REF!</v>
      </c>
      <c r="AQ135" s="14" t="e">
        <f t="shared" si="65"/>
        <v>#REF!</v>
      </c>
      <c r="AR135" s="45"/>
      <c r="AS135" s="45"/>
      <c r="AT135" s="45"/>
      <c r="AU135" s="45"/>
      <c r="AV135" s="14">
        <f t="shared" si="66"/>
        <v>7</v>
      </c>
      <c r="AW135" s="45">
        <v>7</v>
      </c>
      <c r="AX135" s="45"/>
      <c r="AY135" s="22">
        <f t="shared" si="67"/>
        <v>0</v>
      </c>
      <c r="AZ135" s="34" t="e">
        <f t="shared" si="68"/>
        <v>#REF!</v>
      </c>
      <c r="BA135" s="34" t="e">
        <f t="shared" si="69"/>
        <v>#REF!</v>
      </c>
    </row>
    <row r="136" spans="1:53" s="15" customFormat="1" ht="20.25" customHeight="1" outlineLevel="1" x14ac:dyDescent="0.25">
      <c r="A136" s="7">
        <v>26</v>
      </c>
      <c r="B136" s="62" t="s">
        <v>151</v>
      </c>
      <c r="C136" s="45">
        <v>1</v>
      </c>
      <c r="D136" s="45">
        <v>8</v>
      </c>
      <c r="E136" s="14">
        <f t="shared" si="59"/>
        <v>18</v>
      </c>
      <c r="F136" s="45">
        <v>5</v>
      </c>
      <c r="G136" s="45">
        <v>13</v>
      </c>
      <c r="H136" s="26">
        <f t="shared" si="60"/>
        <v>33</v>
      </c>
      <c r="I136" s="26">
        <f t="shared" si="70"/>
        <v>19</v>
      </c>
      <c r="J136" s="14">
        <v>1</v>
      </c>
      <c r="K136" s="14">
        <v>1</v>
      </c>
      <c r="L136" s="45"/>
      <c r="M136" s="45">
        <v>17</v>
      </c>
      <c r="N136" s="45"/>
      <c r="O136" s="45"/>
      <c r="P136" s="45"/>
      <c r="Q136" s="25"/>
      <c r="R136" s="39">
        <f t="shared" si="61"/>
        <v>14</v>
      </c>
      <c r="S136" s="45">
        <v>10</v>
      </c>
      <c r="T136" s="45">
        <v>4</v>
      </c>
      <c r="U136" s="14">
        <f t="shared" si="48"/>
        <v>33</v>
      </c>
      <c r="V136" s="26">
        <f t="shared" si="47"/>
        <v>19</v>
      </c>
      <c r="W136" s="14">
        <v>1</v>
      </c>
      <c r="X136" s="14">
        <v>1</v>
      </c>
      <c r="Y136" s="45"/>
      <c r="Z136" s="45">
        <v>17</v>
      </c>
      <c r="AA136" s="45"/>
      <c r="AB136" s="14"/>
      <c r="AC136" s="45"/>
      <c r="AD136" s="25"/>
      <c r="AE136" s="39">
        <f t="shared" si="62"/>
        <v>14</v>
      </c>
      <c r="AF136" s="45">
        <v>10</v>
      </c>
      <c r="AG136" s="45">
        <v>4</v>
      </c>
      <c r="AH136" s="39">
        <v>3</v>
      </c>
      <c r="AI136" s="14" t="e">
        <f t="shared" si="63"/>
        <v>#REF!</v>
      </c>
      <c r="AJ136" s="36" t="e">
        <f>#REF!</f>
        <v>#REF!</v>
      </c>
      <c r="AK136" s="36" t="e">
        <f>#REF!</f>
        <v>#REF!</v>
      </c>
      <c r="AL136" s="14" t="e">
        <f t="shared" si="64"/>
        <v>#REF!</v>
      </c>
      <c r="AM136" s="14" t="e">
        <f t="shared" si="71"/>
        <v>#REF!</v>
      </c>
      <c r="AN136" s="14">
        <v>1</v>
      </c>
      <c r="AO136" s="14">
        <v>1</v>
      </c>
      <c r="AP136" s="14" t="e">
        <f t="shared" si="65"/>
        <v>#REF!</v>
      </c>
      <c r="AQ136" s="14" t="e">
        <f t="shared" si="65"/>
        <v>#REF!</v>
      </c>
      <c r="AR136" s="45"/>
      <c r="AS136" s="45"/>
      <c r="AT136" s="45"/>
      <c r="AU136" s="45"/>
      <c r="AV136" s="14">
        <f t="shared" si="66"/>
        <v>14</v>
      </c>
      <c r="AW136" s="45">
        <v>10</v>
      </c>
      <c r="AX136" s="45">
        <v>4</v>
      </c>
      <c r="AY136" s="22">
        <f t="shared" si="67"/>
        <v>0</v>
      </c>
      <c r="AZ136" s="34" t="e">
        <f t="shared" si="68"/>
        <v>#REF!</v>
      </c>
      <c r="BA136" s="34" t="e">
        <f t="shared" si="69"/>
        <v>#REF!</v>
      </c>
    </row>
    <row r="137" spans="1:53" s="15" customFormat="1" ht="20.25" customHeight="1" outlineLevel="1" x14ac:dyDescent="0.25">
      <c r="A137" s="45">
        <v>27</v>
      </c>
      <c r="B137" s="62" t="s">
        <v>152</v>
      </c>
      <c r="C137" s="45">
        <v>1</v>
      </c>
      <c r="D137" s="45">
        <v>6</v>
      </c>
      <c r="E137" s="14">
        <f t="shared" si="59"/>
        <v>16</v>
      </c>
      <c r="F137" s="45">
        <v>4</v>
      </c>
      <c r="G137" s="45">
        <v>12</v>
      </c>
      <c r="H137" s="26">
        <f t="shared" si="60"/>
        <v>29</v>
      </c>
      <c r="I137" s="26">
        <f t="shared" si="70"/>
        <v>20</v>
      </c>
      <c r="J137" s="14">
        <v>1</v>
      </c>
      <c r="K137" s="14">
        <v>1</v>
      </c>
      <c r="L137" s="45"/>
      <c r="M137" s="45">
        <v>18</v>
      </c>
      <c r="N137" s="45"/>
      <c r="O137" s="45"/>
      <c r="P137" s="45"/>
      <c r="Q137" s="25"/>
      <c r="R137" s="39">
        <f t="shared" si="61"/>
        <v>9</v>
      </c>
      <c r="S137" s="45">
        <v>8</v>
      </c>
      <c r="T137" s="45">
        <v>1</v>
      </c>
      <c r="U137" s="14">
        <f t="shared" si="48"/>
        <v>29</v>
      </c>
      <c r="V137" s="26">
        <f t="shared" si="47"/>
        <v>20</v>
      </c>
      <c r="W137" s="14">
        <v>1</v>
      </c>
      <c r="X137" s="14">
        <v>1</v>
      </c>
      <c r="Y137" s="45"/>
      <c r="Z137" s="45">
        <v>18</v>
      </c>
      <c r="AA137" s="45"/>
      <c r="AB137" s="14"/>
      <c r="AC137" s="45"/>
      <c r="AD137" s="25"/>
      <c r="AE137" s="39">
        <f t="shared" si="62"/>
        <v>9</v>
      </c>
      <c r="AF137" s="45">
        <v>8</v>
      </c>
      <c r="AG137" s="45">
        <v>1</v>
      </c>
      <c r="AH137" s="39">
        <v>4</v>
      </c>
      <c r="AI137" s="14" t="e">
        <f t="shared" si="63"/>
        <v>#REF!</v>
      </c>
      <c r="AJ137" s="36" t="e">
        <f>#REF!</f>
        <v>#REF!</v>
      </c>
      <c r="AK137" s="36" t="e">
        <f>#REF!</f>
        <v>#REF!</v>
      </c>
      <c r="AL137" s="14" t="e">
        <f t="shared" si="64"/>
        <v>#REF!</v>
      </c>
      <c r="AM137" s="14" t="e">
        <f t="shared" si="71"/>
        <v>#REF!</v>
      </c>
      <c r="AN137" s="14">
        <v>1</v>
      </c>
      <c r="AO137" s="14">
        <v>1</v>
      </c>
      <c r="AP137" s="14" t="e">
        <f t="shared" si="65"/>
        <v>#REF!</v>
      </c>
      <c r="AQ137" s="14" t="e">
        <f t="shared" si="65"/>
        <v>#REF!</v>
      </c>
      <c r="AR137" s="45"/>
      <c r="AS137" s="45"/>
      <c r="AT137" s="45"/>
      <c r="AU137" s="45"/>
      <c r="AV137" s="14">
        <f t="shared" si="66"/>
        <v>9</v>
      </c>
      <c r="AW137" s="45">
        <v>8</v>
      </c>
      <c r="AX137" s="45">
        <v>1</v>
      </c>
      <c r="AY137" s="22">
        <f t="shared" si="67"/>
        <v>0</v>
      </c>
      <c r="AZ137" s="34" t="e">
        <f t="shared" si="68"/>
        <v>#REF!</v>
      </c>
      <c r="BA137" s="34" t="e">
        <f t="shared" si="69"/>
        <v>#REF!</v>
      </c>
    </row>
    <row r="138" spans="1:53" s="15" customFormat="1" ht="20.25" customHeight="1" outlineLevel="1" x14ac:dyDescent="0.25">
      <c r="A138" s="7">
        <v>28</v>
      </c>
      <c r="B138" s="62" t="s">
        <v>153</v>
      </c>
      <c r="C138" s="45">
        <v>1</v>
      </c>
      <c r="D138" s="45">
        <v>3</v>
      </c>
      <c r="E138" s="14">
        <f t="shared" si="59"/>
        <v>12</v>
      </c>
      <c r="F138" s="45">
        <v>4</v>
      </c>
      <c r="G138" s="45">
        <v>8</v>
      </c>
      <c r="H138" s="26">
        <f t="shared" si="60"/>
        <v>25</v>
      </c>
      <c r="I138" s="26">
        <f t="shared" si="70"/>
        <v>18</v>
      </c>
      <c r="J138" s="14">
        <v>1</v>
      </c>
      <c r="K138" s="14">
        <v>1</v>
      </c>
      <c r="L138" s="45">
        <v>1</v>
      </c>
      <c r="M138" s="45">
        <v>15</v>
      </c>
      <c r="N138" s="45"/>
      <c r="O138" s="45"/>
      <c r="P138" s="45"/>
      <c r="Q138" s="25"/>
      <c r="R138" s="39">
        <f t="shared" si="61"/>
        <v>7</v>
      </c>
      <c r="S138" s="45">
        <v>7</v>
      </c>
      <c r="T138" s="45"/>
      <c r="U138" s="14">
        <f t="shared" si="48"/>
        <v>25</v>
      </c>
      <c r="V138" s="26">
        <f t="shared" si="47"/>
        <v>18</v>
      </c>
      <c r="W138" s="14">
        <v>1</v>
      </c>
      <c r="X138" s="14">
        <v>1</v>
      </c>
      <c r="Y138" s="45">
        <v>1</v>
      </c>
      <c r="Z138" s="45">
        <v>15</v>
      </c>
      <c r="AA138" s="45"/>
      <c r="AB138" s="14"/>
      <c r="AC138" s="45"/>
      <c r="AD138" s="25"/>
      <c r="AE138" s="39">
        <f t="shared" si="62"/>
        <v>7</v>
      </c>
      <c r="AF138" s="45">
        <v>7</v>
      </c>
      <c r="AG138" s="45"/>
      <c r="AH138" s="39"/>
      <c r="AI138" s="14" t="e">
        <f t="shared" si="63"/>
        <v>#REF!</v>
      </c>
      <c r="AJ138" s="36" t="e">
        <f>#REF!</f>
        <v>#REF!</v>
      </c>
      <c r="AK138" s="36" t="e">
        <f>#REF!</f>
        <v>#REF!</v>
      </c>
      <c r="AL138" s="14" t="e">
        <f t="shared" si="64"/>
        <v>#REF!</v>
      </c>
      <c r="AM138" s="14" t="e">
        <f t="shared" si="71"/>
        <v>#REF!</v>
      </c>
      <c r="AN138" s="14">
        <v>1</v>
      </c>
      <c r="AO138" s="14">
        <v>1</v>
      </c>
      <c r="AP138" s="14" t="e">
        <f t="shared" si="65"/>
        <v>#REF!</v>
      </c>
      <c r="AQ138" s="14" t="e">
        <f t="shared" si="65"/>
        <v>#REF!</v>
      </c>
      <c r="AR138" s="45"/>
      <c r="AS138" s="45"/>
      <c r="AT138" s="45"/>
      <c r="AU138" s="45"/>
      <c r="AV138" s="14">
        <f t="shared" si="66"/>
        <v>7</v>
      </c>
      <c r="AW138" s="45">
        <v>7</v>
      </c>
      <c r="AX138" s="45"/>
      <c r="AY138" s="22">
        <f t="shared" si="67"/>
        <v>0</v>
      </c>
      <c r="AZ138" s="34" t="e">
        <f t="shared" si="68"/>
        <v>#REF!</v>
      </c>
      <c r="BA138" s="34" t="e">
        <f t="shared" si="69"/>
        <v>#REF!</v>
      </c>
    </row>
    <row r="139" spans="1:53" s="15" customFormat="1" ht="20.25" customHeight="1" outlineLevel="1" x14ac:dyDescent="0.25">
      <c r="A139" s="45">
        <v>29</v>
      </c>
      <c r="B139" s="62" t="s">
        <v>154</v>
      </c>
      <c r="C139" s="45">
        <v>1</v>
      </c>
      <c r="D139" s="45">
        <v>4</v>
      </c>
      <c r="E139" s="14">
        <f t="shared" si="59"/>
        <v>13</v>
      </c>
      <c r="F139" s="45">
        <v>4</v>
      </c>
      <c r="G139" s="45">
        <v>9</v>
      </c>
      <c r="H139" s="26">
        <f t="shared" si="60"/>
        <v>26</v>
      </c>
      <c r="I139" s="26">
        <f t="shared" si="70"/>
        <v>21</v>
      </c>
      <c r="J139" s="14">
        <v>1</v>
      </c>
      <c r="K139" s="14">
        <v>2</v>
      </c>
      <c r="L139" s="45">
        <v>3</v>
      </c>
      <c r="M139" s="45">
        <v>15</v>
      </c>
      <c r="N139" s="45"/>
      <c r="O139" s="45"/>
      <c r="P139" s="45"/>
      <c r="Q139" s="25"/>
      <c r="R139" s="39">
        <f t="shared" si="61"/>
        <v>5</v>
      </c>
      <c r="S139" s="45">
        <v>5</v>
      </c>
      <c r="T139" s="45"/>
      <c r="U139" s="14">
        <f t="shared" si="48"/>
        <v>27</v>
      </c>
      <c r="V139" s="26">
        <f t="shared" si="47"/>
        <v>22</v>
      </c>
      <c r="W139" s="14">
        <v>1</v>
      </c>
      <c r="X139" s="14">
        <v>3</v>
      </c>
      <c r="Y139" s="45">
        <v>3</v>
      </c>
      <c r="Z139" s="45">
        <v>15</v>
      </c>
      <c r="AA139" s="45"/>
      <c r="AB139" s="14"/>
      <c r="AC139" s="45"/>
      <c r="AD139" s="25"/>
      <c r="AE139" s="39">
        <f t="shared" si="62"/>
        <v>5</v>
      </c>
      <c r="AF139" s="45">
        <v>5</v>
      </c>
      <c r="AG139" s="45"/>
      <c r="AH139" s="39">
        <v>3</v>
      </c>
      <c r="AI139" s="14" t="e">
        <f t="shared" si="63"/>
        <v>#REF!</v>
      </c>
      <c r="AJ139" s="36" t="e">
        <f>#REF!</f>
        <v>#REF!</v>
      </c>
      <c r="AK139" s="36" t="e">
        <f>#REF!</f>
        <v>#REF!</v>
      </c>
      <c r="AL139" s="14" t="e">
        <f t="shared" si="64"/>
        <v>#REF!</v>
      </c>
      <c r="AM139" s="14" t="e">
        <f t="shared" si="71"/>
        <v>#REF!</v>
      </c>
      <c r="AN139" s="14">
        <v>1</v>
      </c>
      <c r="AO139" s="14">
        <v>1</v>
      </c>
      <c r="AP139" s="14" t="e">
        <f t="shared" si="65"/>
        <v>#REF!</v>
      </c>
      <c r="AQ139" s="14" t="e">
        <f t="shared" si="65"/>
        <v>#REF!</v>
      </c>
      <c r="AR139" s="45"/>
      <c r="AS139" s="45"/>
      <c r="AT139" s="45"/>
      <c r="AU139" s="45"/>
      <c r="AV139" s="14">
        <f t="shared" si="66"/>
        <v>5</v>
      </c>
      <c r="AW139" s="45">
        <v>5</v>
      </c>
      <c r="AX139" s="45"/>
      <c r="AY139" s="22">
        <f t="shared" si="67"/>
        <v>1</v>
      </c>
      <c r="AZ139" s="34" t="e">
        <f t="shared" si="68"/>
        <v>#REF!</v>
      </c>
      <c r="BA139" s="34" t="e">
        <f t="shared" si="69"/>
        <v>#REF!</v>
      </c>
    </row>
    <row r="140" spans="1:53" s="15" customFormat="1" ht="20.25" customHeight="1" outlineLevel="1" x14ac:dyDescent="0.25">
      <c r="A140" s="7">
        <v>30</v>
      </c>
      <c r="B140" s="62" t="s">
        <v>155</v>
      </c>
      <c r="C140" s="45">
        <v>1</v>
      </c>
      <c r="D140" s="45">
        <v>7</v>
      </c>
      <c r="E140" s="14">
        <f t="shared" si="59"/>
        <v>15</v>
      </c>
      <c r="F140" s="45">
        <v>4</v>
      </c>
      <c r="G140" s="45">
        <v>11</v>
      </c>
      <c r="H140" s="26">
        <f t="shared" si="60"/>
        <v>32</v>
      </c>
      <c r="I140" s="26">
        <f t="shared" si="70"/>
        <v>19</v>
      </c>
      <c r="J140" s="14">
        <v>1</v>
      </c>
      <c r="K140" s="14">
        <v>1</v>
      </c>
      <c r="L140" s="45"/>
      <c r="M140" s="45">
        <v>17</v>
      </c>
      <c r="N140" s="45"/>
      <c r="O140" s="45"/>
      <c r="P140" s="45"/>
      <c r="Q140" s="25"/>
      <c r="R140" s="39">
        <f t="shared" si="61"/>
        <v>13</v>
      </c>
      <c r="S140" s="45">
        <v>8</v>
      </c>
      <c r="T140" s="45">
        <v>5</v>
      </c>
      <c r="U140" s="14">
        <f t="shared" si="48"/>
        <v>32</v>
      </c>
      <c r="V140" s="26">
        <f t="shared" si="47"/>
        <v>19</v>
      </c>
      <c r="W140" s="14">
        <v>1</v>
      </c>
      <c r="X140" s="14">
        <v>1</v>
      </c>
      <c r="Y140" s="45"/>
      <c r="Z140" s="45">
        <v>17</v>
      </c>
      <c r="AA140" s="45"/>
      <c r="AB140" s="14"/>
      <c r="AC140" s="45"/>
      <c r="AD140" s="25"/>
      <c r="AE140" s="39">
        <f t="shared" si="62"/>
        <v>13</v>
      </c>
      <c r="AF140" s="45">
        <v>8</v>
      </c>
      <c r="AG140" s="45">
        <v>5</v>
      </c>
      <c r="AH140" s="39"/>
      <c r="AI140" s="14" t="e">
        <f t="shared" si="63"/>
        <v>#REF!</v>
      </c>
      <c r="AJ140" s="36" t="e">
        <f>#REF!</f>
        <v>#REF!</v>
      </c>
      <c r="AK140" s="36" t="e">
        <f>#REF!</f>
        <v>#REF!</v>
      </c>
      <c r="AL140" s="14" t="e">
        <f t="shared" si="64"/>
        <v>#REF!</v>
      </c>
      <c r="AM140" s="14" t="e">
        <f t="shared" si="71"/>
        <v>#REF!</v>
      </c>
      <c r="AN140" s="14">
        <v>1</v>
      </c>
      <c r="AO140" s="14">
        <v>1</v>
      </c>
      <c r="AP140" s="14" t="e">
        <f t="shared" si="65"/>
        <v>#REF!</v>
      </c>
      <c r="AQ140" s="14" t="e">
        <f t="shared" si="65"/>
        <v>#REF!</v>
      </c>
      <c r="AR140" s="45"/>
      <c r="AS140" s="45"/>
      <c r="AT140" s="45"/>
      <c r="AU140" s="45"/>
      <c r="AV140" s="14">
        <f t="shared" si="66"/>
        <v>13</v>
      </c>
      <c r="AW140" s="45">
        <v>8</v>
      </c>
      <c r="AX140" s="45">
        <v>5</v>
      </c>
      <c r="AY140" s="22">
        <f t="shared" si="67"/>
        <v>0</v>
      </c>
      <c r="AZ140" s="34" t="e">
        <f t="shared" si="68"/>
        <v>#REF!</v>
      </c>
      <c r="BA140" s="34" t="e">
        <f t="shared" si="69"/>
        <v>#REF!</v>
      </c>
    </row>
    <row r="141" spans="1:53" s="15" customFormat="1" ht="20.25" customHeight="1" outlineLevel="1" x14ac:dyDescent="0.25">
      <c r="A141" s="45">
        <v>31</v>
      </c>
      <c r="B141" s="62" t="s">
        <v>156</v>
      </c>
      <c r="C141" s="45">
        <v>1</v>
      </c>
      <c r="D141" s="45">
        <v>9</v>
      </c>
      <c r="E141" s="14">
        <f t="shared" si="59"/>
        <v>14</v>
      </c>
      <c r="F141" s="45">
        <v>4</v>
      </c>
      <c r="G141" s="45">
        <v>10</v>
      </c>
      <c r="H141" s="26">
        <f t="shared" si="60"/>
        <v>27</v>
      </c>
      <c r="I141" s="26">
        <f t="shared" si="70"/>
        <v>23</v>
      </c>
      <c r="J141" s="14">
        <v>1</v>
      </c>
      <c r="K141" s="14">
        <v>1</v>
      </c>
      <c r="L141" s="45">
        <v>4</v>
      </c>
      <c r="M141" s="45">
        <v>17</v>
      </c>
      <c r="N141" s="45"/>
      <c r="O141" s="45"/>
      <c r="P141" s="45"/>
      <c r="Q141" s="25"/>
      <c r="R141" s="39">
        <f t="shared" si="61"/>
        <v>4</v>
      </c>
      <c r="S141" s="45">
        <v>4</v>
      </c>
      <c r="T141" s="45"/>
      <c r="U141" s="14">
        <f t="shared" si="48"/>
        <v>27</v>
      </c>
      <c r="V141" s="26">
        <f>SUM(W141:AC141)</f>
        <v>23</v>
      </c>
      <c r="W141" s="14">
        <v>1</v>
      </c>
      <c r="X141" s="14">
        <v>1</v>
      </c>
      <c r="Y141" s="45">
        <v>4</v>
      </c>
      <c r="Z141" s="45">
        <v>17</v>
      </c>
      <c r="AA141" s="45"/>
      <c r="AB141" s="14"/>
      <c r="AC141" s="45"/>
      <c r="AD141" s="25"/>
      <c r="AE141" s="39">
        <f t="shared" si="62"/>
        <v>4</v>
      </c>
      <c r="AF141" s="45">
        <v>4</v>
      </c>
      <c r="AG141" s="45"/>
      <c r="AH141" s="39">
        <v>2</v>
      </c>
      <c r="AI141" s="14" t="e">
        <f t="shared" si="63"/>
        <v>#REF!</v>
      </c>
      <c r="AJ141" s="36" t="e">
        <f>#REF!</f>
        <v>#REF!</v>
      </c>
      <c r="AK141" s="36" t="e">
        <f>#REF!</f>
        <v>#REF!</v>
      </c>
      <c r="AL141" s="14" t="e">
        <f t="shared" si="64"/>
        <v>#REF!</v>
      </c>
      <c r="AM141" s="14" t="e">
        <f t="shared" si="71"/>
        <v>#REF!</v>
      </c>
      <c r="AN141" s="14">
        <v>1</v>
      </c>
      <c r="AO141" s="14">
        <v>1</v>
      </c>
      <c r="AP141" s="14" t="e">
        <f t="shared" si="65"/>
        <v>#REF!</v>
      </c>
      <c r="AQ141" s="14" t="e">
        <f t="shared" si="65"/>
        <v>#REF!</v>
      </c>
      <c r="AR141" s="45"/>
      <c r="AS141" s="45"/>
      <c r="AT141" s="45"/>
      <c r="AU141" s="45"/>
      <c r="AV141" s="14">
        <f t="shared" si="66"/>
        <v>4</v>
      </c>
      <c r="AW141" s="45">
        <v>4</v>
      </c>
      <c r="AX141" s="45"/>
      <c r="AY141" s="22">
        <f t="shared" si="67"/>
        <v>0</v>
      </c>
      <c r="AZ141" s="34" t="e">
        <f t="shared" si="68"/>
        <v>#REF!</v>
      </c>
      <c r="BA141" s="34" t="e">
        <f t="shared" si="69"/>
        <v>#REF!</v>
      </c>
    </row>
    <row r="142" spans="1:53" s="15" customFormat="1" ht="20.25" customHeight="1" outlineLevel="1" x14ac:dyDescent="0.25">
      <c r="A142" s="7">
        <v>32</v>
      </c>
      <c r="B142" s="62" t="s">
        <v>157</v>
      </c>
      <c r="C142" s="45">
        <v>1</v>
      </c>
      <c r="D142" s="7">
        <v>4</v>
      </c>
      <c r="E142" s="14">
        <f t="shared" si="59"/>
        <v>10</v>
      </c>
      <c r="F142" s="7">
        <v>3</v>
      </c>
      <c r="G142" s="7">
        <v>7</v>
      </c>
      <c r="H142" s="26">
        <f t="shared" si="60"/>
        <v>19</v>
      </c>
      <c r="I142" s="26">
        <f t="shared" si="70"/>
        <v>13</v>
      </c>
      <c r="J142" s="14">
        <v>1</v>
      </c>
      <c r="K142" s="14">
        <v>1</v>
      </c>
      <c r="L142" s="45"/>
      <c r="M142" s="45">
        <v>11</v>
      </c>
      <c r="N142" s="45"/>
      <c r="O142" s="45"/>
      <c r="P142" s="45"/>
      <c r="Q142" s="25"/>
      <c r="R142" s="39">
        <f t="shared" si="61"/>
        <v>6</v>
      </c>
      <c r="S142" s="45">
        <v>6</v>
      </c>
      <c r="T142" s="45"/>
      <c r="U142" s="14">
        <f t="shared" ref="U142:U163" si="72">V142+AE142</f>
        <v>19</v>
      </c>
      <c r="V142" s="26">
        <f>SUM(W142:AC142)</f>
        <v>13</v>
      </c>
      <c r="W142" s="14">
        <v>1</v>
      </c>
      <c r="X142" s="14">
        <v>1</v>
      </c>
      <c r="Y142" s="45"/>
      <c r="Z142" s="45">
        <v>11</v>
      </c>
      <c r="AA142" s="45"/>
      <c r="AB142" s="14"/>
      <c r="AC142" s="45"/>
      <c r="AD142" s="25"/>
      <c r="AE142" s="39">
        <f t="shared" si="62"/>
        <v>6</v>
      </c>
      <c r="AF142" s="45">
        <v>6</v>
      </c>
      <c r="AG142" s="45"/>
      <c r="AH142" s="39">
        <v>1</v>
      </c>
      <c r="AI142" s="14" t="e">
        <f t="shared" si="63"/>
        <v>#REF!</v>
      </c>
      <c r="AJ142" s="36" t="e">
        <f>#REF!</f>
        <v>#REF!</v>
      </c>
      <c r="AK142" s="36" t="e">
        <f>#REF!</f>
        <v>#REF!</v>
      </c>
      <c r="AL142" s="14" t="e">
        <f t="shared" si="64"/>
        <v>#REF!</v>
      </c>
      <c r="AM142" s="14" t="e">
        <f t="shared" si="71"/>
        <v>#REF!</v>
      </c>
      <c r="AN142" s="14">
        <v>1</v>
      </c>
      <c r="AO142" s="14">
        <v>1</v>
      </c>
      <c r="AP142" s="14" t="e">
        <f t="shared" si="65"/>
        <v>#REF!</v>
      </c>
      <c r="AQ142" s="14" t="e">
        <f t="shared" si="65"/>
        <v>#REF!</v>
      </c>
      <c r="AR142" s="45"/>
      <c r="AS142" s="45"/>
      <c r="AT142" s="45"/>
      <c r="AU142" s="45"/>
      <c r="AV142" s="14">
        <f t="shared" si="66"/>
        <v>6</v>
      </c>
      <c r="AW142" s="45">
        <v>6</v>
      </c>
      <c r="AX142" s="45"/>
      <c r="AY142" s="22">
        <f t="shared" si="67"/>
        <v>0</v>
      </c>
      <c r="AZ142" s="34" t="e">
        <f t="shared" si="68"/>
        <v>#REF!</v>
      </c>
      <c r="BA142" s="34" t="e">
        <f t="shared" si="69"/>
        <v>#REF!</v>
      </c>
    </row>
    <row r="143" spans="1:53" s="15" customFormat="1" ht="20.25" customHeight="1" outlineLevel="1" x14ac:dyDescent="0.25">
      <c r="A143" s="45">
        <v>33</v>
      </c>
      <c r="B143" s="62" t="s">
        <v>158</v>
      </c>
      <c r="C143" s="45">
        <v>1</v>
      </c>
      <c r="D143" s="7">
        <v>7</v>
      </c>
      <c r="E143" s="14">
        <f t="shared" si="59"/>
        <v>23</v>
      </c>
      <c r="F143" s="7">
        <v>7</v>
      </c>
      <c r="G143" s="7">
        <v>16</v>
      </c>
      <c r="H143" s="26">
        <f t="shared" si="60"/>
        <v>39</v>
      </c>
      <c r="I143" s="26">
        <f t="shared" si="70"/>
        <v>28</v>
      </c>
      <c r="J143" s="14">
        <v>1</v>
      </c>
      <c r="K143" s="14">
        <v>1</v>
      </c>
      <c r="L143" s="45">
        <v>3</v>
      </c>
      <c r="M143" s="45">
        <v>23</v>
      </c>
      <c r="N143" s="45"/>
      <c r="O143" s="45"/>
      <c r="P143" s="45"/>
      <c r="Q143" s="25"/>
      <c r="R143" s="39">
        <f t="shared" si="61"/>
        <v>11</v>
      </c>
      <c r="S143" s="45">
        <v>11</v>
      </c>
      <c r="T143" s="45"/>
      <c r="U143" s="14">
        <f t="shared" si="72"/>
        <v>39</v>
      </c>
      <c r="V143" s="26">
        <f>SUM(W143:AC143)</f>
        <v>28</v>
      </c>
      <c r="W143" s="14">
        <v>1</v>
      </c>
      <c r="X143" s="14">
        <v>1</v>
      </c>
      <c r="Y143" s="45">
        <v>3</v>
      </c>
      <c r="Z143" s="45">
        <v>23</v>
      </c>
      <c r="AA143" s="45"/>
      <c r="AB143" s="14"/>
      <c r="AC143" s="45"/>
      <c r="AD143" s="25"/>
      <c r="AE143" s="39">
        <f t="shared" si="62"/>
        <v>11</v>
      </c>
      <c r="AF143" s="45">
        <v>11</v>
      </c>
      <c r="AG143" s="45"/>
      <c r="AH143" s="39">
        <v>5</v>
      </c>
      <c r="AI143" s="14" t="e">
        <f t="shared" si="63"/>
        <v>#REF!</v>
      </c>
      <c r="AJ143" s="36" t="e">
        <f>#REF!</f>
        <v>#REF!</v>
      </c>
      <c r="AK143" s="36" t="e">
        <f>#REF!</f>
        <v>#REF!</v>
      </c>
      <c r="AL143" s="14" t="e">
        <f t="shared" si="64"/>
        <v>#REF!</v>
      </c>
      <c r="AM143" s="14" t="e">
        <f t="shared" si="71"/>
        <v>#REF!</v>
      </c>
      <c r="AN143" s="14">
        <v>1</v>
      </c>
      <c r="AO143" s="14">
        <v>1</v>
      </c>
      <c r="AP143" s="14" t="e">
        <f t="shared" si="65"/>
        <v>#REF!</v>
      </c>
      <c r="AQ143" s="14" t="e">
        <f t="shared" si="65"/>
        <v>#REF!</v>
      </c>
      <c r="AR143" s="45"/>
      <c r="AS143" s="45"/>
      <c r="AT143" s="45"/>
      <c r="AU143" s="45"/>
      <c r="AV143" s="14">
        <f t="shared" si="66"/>
        <v>11</v>
      </c>
      <c r="AW143" s="45">
        <v>11</v>
      </c>
      <c r="AX143" s="45"/>
      <c r="AY143" s="22">
        <f t="shared" si="67"/>
        <v>0</v>
      </c>
      <c r="AZ143" s="34" t="e">
        <f t="shared" si="68"/>
        <v>#REF!</v>
      </c>
      <c r="BA143" s="34" t="e">
        <f t="shared" si="69"/>
        <v>#REF!</v>
      </c>
    </row>
    <row r="144" spans="1:53" s="15" customFormat="1" ht="20.25" customHeight="1" x14ac:dyDescent="0.25">
      <c r="A144" s="47" t="s">
        <v>185</v>
      </c>
      <c r="B144" s="48" t="s">
        <v>184</v>
      </c>
      <c r="C144" s="47">
        <f>SUM(C145:C163)</f>
        <v>19</v>
      </c>
      <c r="D144" s="47">
        <f t="shared" ref="D144:BA144" si="73">SUM(D145:D163)</f>
        <v>25</v>
      </c>
      <c r="E144" s="16">
        <f>SUM(E145:E163)</f>
        <v>270</v>
      </c>
      <c r="F144" s="47">
        <f t="shared" si="73"/>
        <v>79</v>
      </c>
      <c r="G144" s="47">
        <f t="shared" si="73"/>
        <v>191</v>
      </c>
      <c r="H144" s="25">
        <f t="shared" si="73"/>
        <v>646</v>
      </c>
      <c r="I144" s="25">
        <f t="shared" si="73"/>
        <v>300</v>
      </c>
      <c r="J144" s="47">
        <f t="shared" si="73"/>
        <v>19</v>
      </c>
      <c r="K144" s="47">
        <f t="shared" si="73"/>
        <v>23</v>
      </c>
      <c r="L144" s="47">
        <f t="shared" si="73"/>
        <v>70</v>
      </c>
      <c r="M144" s="47">
        <f t="shared" si="73"/>
        <v>170</v>
      </c>
      <c r="N144" s="47">
        <f t="shared" si="73"/>
        <v>17</v>
      </c>
      <c r="O144" s="47">
        <f t="shared" si="73"/>
        <v>1</v>
      </c>
      <c r="P144" s="47">
        <f t="shared" si="73"/>
        <v>0</v>
      </c>
      <c r="Q144" s="25">
        <f t="shared" si="73"/>
        <v>0</v>
      </c>
      <c r="R144" s="40">
        <f t="shared" si="73"/>
        <v>346</v>
      </c>
      <c r="S144" s="47">
        <f t="shared" si="73"/>
        <v>113</v>
      </c>
      <c r="T144" s="47">
        <f t="shared" si="73"/>
        <v>233</v>
      </c>
      <c r="U144" s="14">
        <f t="shared" si="72"/>
        <v>535</v>
      </c>
      <c r="V144" s="26">
        <f>SUM(W144:AC144)</f>
        <v>251</v>
      </c>
      <c r="W144" s="16">
        <f>SUM(W145:W163)</f>
        <v>18</v>
      </c>
      <c r="X144" s="16">
        <f t="shared" ref="X144:AC144" si="74">SUM(X145:X163)</f>
        <v>22</v>
      </c>
      <c r="Y144" s="16">
        <f t="shared" si="74"/>
        <v>58</v>
      </c>
      <c r="Z144" s="16">
        <f t="shared" si="74"/>
        <v>149</v>
      </c>
      <c r="AA144" s="16">
        <f t="shared" si="74"/>
        <v>4</v>
      </c>
      <c r="AB144" s="16">
        <f t="shared" si="74"/>
        <v>0</v>
      </c>
      <c r="AC144" s="16">
        <f t="shared" si="74"/>
        <v>0</v>
      </c>
      <c r="AD144" s="25">
        <f t="shared" si="73"/>
        <v>1</v>
      </c>
      <c r="AE144" s="40">
        <f t="shared" si="73"/>
        <v>284</v>
      </c>
      <c r="AF144" s="47">
        <f t="shared" si="73"/>
        <v>91</v>
      </c>
      <c r="AG144" s="47">
        <f t="shared" si="73"/>
        <v>193</v>
      </c>
      <c r="AH144" s="40">
        <f t="shared" si="73"/>
        <v>79</v>
      </c>
      <c r="AI144" s="47">
        <f t="shared" si="73"/>
        <v>276</v>
      </c>
      <c r="AJ144" s="36" t="e">
        <f>#REF!</f>
        <v>#REF!</v>
      </c>
      <c r="AK144" s="36" t="e">
        <f>#REF!</f>
        <v>#REF!</v>
      </c>
      <c r="AL144" s="47">
        <f t="shared" si="73"/>
        <v>748</v>
      </c>
      <c r="AM144" s="47">
        <f t="shared" si="73"/>
        <v>402</v>
      </c>
      <c r="AN144" s="47">
        <f t="shared" si="73"/>
        <v>18</v>
      </c>
      <c r="AO144" s="47">
        <f t="shared" si="73"/>
        <v>20</v>
      </c>
      <c r="AP144" s="47">
        <f t="shared" si="73"/>
        <v>91</v>
      </c>
      <c r="AQ144" s="47">
        <f t="shared" si="73"/>
        <v>197</v>
      </c>
      <c r="AR144" s="47">
        <f t="shared" si="73"/>
        <v>22</v>
      </c>
      <c r="AS144" s="47">
        <f t="shared" si="73"/>
        <v>18</v>
      </c>
      <c r="AT144" s="47">
        <f t="shared" si="73"/>
        <v>18</v>
      </c>
      <c r="AU144" s="47">
        <f t="shared" si="73"/>
        <v>18</v>
      </c>
      <c r="AV144" s="47">
        <f t="shared" si="73"/>
        <v>346</v>
      </c>
      <c r="AW144" s="47">
        <f t="shared" si="73"/>
        <v>117</v>
      </c>
      <c r="AX144" s="47">
        <f t="shared" si="73"/>
        <v>229</v>
      </c>
      <c r="AY144" s="47">
        <f t="shared" si="73"/>
        <v>-110</v>
      </c>
      <c r="AZ144" s="47">
        <f t="shared" si="73"/>
        <v>102</v>
      </c>
      <c r="BA144" s="47">
        <f t="shared" si="73"/>
        <v>212</v>
      </c>
    </row>
    <row r="145" spans="1:56" s="15" customFormat="1" ht="20.25" customHeight="1" outlineLevel="1" x14ac:dyDescent="0.25">
      <c r="A145" s="7">
        <v>1</v>
      </c>
      <c r="B145" s="62" t="s">
        <v>165</v>
      </c>
      <c r="C145" s="45">
        <v>1</v>
      </c>
      <c r="D145" s="7"/>
      <c r="E145" s="14">
        <v>9</v>
      </c>
      <c r="F145" s="7">
        <v>3</v>
      </c>
      <c r="G145" s="7">
        <v>6</v>
      </c>
      <c r="H145" s="14">
        <v>21</v>
      </c>
      <c r="I145" s="14">
        <v>14</v>
      </c>
      <c r="J145" s="14">
        <v>1</v>
      </c>
      <c r="K145" s="14">
        <v>1</v>
      </c>
      <c r="L145" s="45">
        <v>3</v>
      </c>
      <c r="M145" s="45">
        <v>8</v>
      </c>
      <c r="N145" s="45">
        <v>1</v>
      </c>
      <c r="O145" s="45"/>
      <c r="P145" s="45"/>
      <c r="Q145" s="45"/>
      <c r="R145" s="14">
        <v>7</v>
      </c>
      <c r="S145" s="45">
        <v>3</v>
      </c>
      <c r="T145" s="45">
        <v>4</v>
      </c>
      <c r="U145" s="14">
        <f t="shared" si="72"/>
        <v>11</v>
      </c>
      <c r="V145" s="14">
        <f>SUM(W145:AC145)</f>
        <v>10</v>
      </c>
      <c r="W145" s="14"/>
      <c r="X145" s="14">
        <v>1</v>
      </c>
      <c r="Y145" s="45">
        <v>3</v>
      </c>
      <c r="Z145" s="45">
        <v>6</v>
      </c>
      <c r="AA145" s="45"/>
      <c r="AB145" s="14"/>
      <c r="AC145" s="45"/>
      <c r="AD145" s="45"/>
      <c r="AE145" s="14">
        <v>1</v>
      </c>
      <c r="AF145" s="45"/>
      <c r="AG145" s="45">
        <v>1</v>
      </c>
      <c r="AH145" s="14">
        <v>5</v>
      </c>
      <c r="AI145" s="14">
        <v>9</v>
      </c>
      <c r="AJ145" s="36" t="e">
        <f>#REF!</f>
        <v>#REF!</v>
      </c>
      <c r="AK145" s="36" t="e">
        <f>#REF!</f>
        <v>#REF!</v>
      </c>
      <c r="AL145" s="14">
        <v>27</v>
      </c>
      <c r="AM145" s="14">
        <v>20</v>
      </c>
      <c r="AN145" s="14">
        <v>1</v>
      </c>
      <c r="AO145" s="14">
        <v>1</v>
      </c>
      <c r="AP145" s="14">
        <v>5</v>
      </c>
      <c r="AQ145" s="14">
        <v>9</v>
      </c>
      <c r="AR145" s="45">
        <v>1</v>
      </c>
      <c r="AS145" s="45">
        <v>1</v>
      </c>
      <c r="AT145" s="45">
        <v>1</v>
      </c>
      <c r="AU145" s="45">
        <v>1</v>
      </c>
      <c r="AV145" s="14">
        <v>7</v>
      </c>
      <c r="AW145" s="45">
        <v>3</v>
      </c>
      <c r="AX145" s="45">
        <v>4</v>
      </c>
      <c r="AY145" s="22">
        <v>-10</v>
      </c>
      <c r="AZ145" s="34">
        <v>6</v>
      </c>
      <c r="BA145" s="34">
        <v>16</v>
      </c>
      <c r="BC145" s="15">
        <v>8</v>
      </c>
      <c r="BD145" s="15">
        <v>13</v>
      </c>
    </row>
    <row r="146" spans="1:56" s="15" customFormat="1" ht="20.25" customHeight="1" outlineLevel="1" x14ac:dyDescent="0.25">
      <c r="A146" s="7">
        <v>2</v>
      </c>
      <c r="B146" s="62" t="s">
        <v>166</v>
      </c>
      <c r="C146" s="45">
        <v>1</v>
      </c>
      <c r="D146" s="7"/>
      <c r="E146" s="14">
        <v>8</v>
      </c>
      <c r="F146" s="7">
        <v>2</v>
      </c>
      <c r="G146" s="7">
        <v>6</v>
      </c>
      <c r="H146" s="14">
        <v>19</v>
      </c>
      <c r="I146" s="14">
        <v>11</v>
      </c>
      <c r="J146" s="14">
        <v>1</v>
      </c>
      <c r="K146" s="14">
        <v>1</v>
      </c>
      <c r="L146" s="45">
        <v>3</v>
      </c>
      <c r="M146" s="45">
        <v>5</v>
      </c>
      <c r="N146" s="45">
        <v>1</v>
      </c>
      <c r="O146" s="45"/>
      <c r="P146" s="45"/>
      <c r="Q146" s="45"/>
      <c r="R146" s="14">
        <v>8</v>
      </c>
      <c r="S146" s="45">
        <v>2</v>
      </c>
      <c r="T146" s="45">
        <v>6</v>
      </c>
      <c r="U146" s="14">
        <f t="shared" si="72"/>
        <v>13</v>
      </c>
      <c r="V146" s="14">
        <f t="shared" ref="V146:V163" si="75">SUM(W146:AC146)</f>
        <v>8</v>
      </c>
      <c r="W146" s="14">
        <v>1</v>
      </c>
      <c r="X146" s="14">
        <v>1</v>
      </c>
      <c r="Y146" s="45">
        <v>3</v>
      </c>
      <c r="Z146" s="45">
        <v>3</v>
      </c>
      <c r="AA146" s="45"/>
      <c r="AB146" s="14"/>
      <c r="AC146" s="45"/>
      <c r="AD146" s="45"/>
      <c r="AE146" s="14">
        <v>5</v>
      </c>
      <c r="AF146" s="45">
        <v>1</v>
      </c>
      <c r="AG146" s="45">
        <v>4</v>
      </c>
      <c r="AH146" s="14">
        <v>3</v>
      </c>
      <c r="AI146" s="14">
        <v>8</v>
      </c>
      <c r="AJ146" s="36" t="e">
        <f>#REF!</f>
        <v>#REF!</v>
      </c>
      <c r="AK146" s="36" t="e">
        <f>#REF!</f>
        <v>#REF!</v>
      </c>
      <c r="AL146" s="14">
        <v>24</v>
      </c>
      <c r="AM146" s="14">
        <v>16</v>
      </c>
      <c r="AN146" s="14">
        <v>1</v>
      </c>
      <c r="AO146" s="14">
        <v>1</v>
      </c>
      <c r="AP146" s="14">
        <v>3</v>
      </c>
      <c r="AQ146" s="14">
        <v>7</v>
      </c>
      <c r="AR146" s="45">
        <v>1</v>
      </c>
      <c r="AS146" s="45">
        <v>1</v>
      </c>
      <c r="AT146" s="45">
        <v>1</v>
      </c>
      <c r="AU146" s="45">
        <v>1</v>
      </c>
      <c r="AV146" s="14">
        <v>8</v>
      </c>
      <c r="AW146" s="45">
        <v>2</v>
      </c>
      <c r="AX146" s="45">
        <v>6</v>
      </c>
      <c r="AY146" s="22">
        <v>-6</v>
      </c>
      <c r="AZ146" s="34">
        <v>5</v>
      </c>
      <c r="BA146" s="34">
        <v>11</v>
      </c>
      <c r="BC146" s="15">
        <v>5</v>
      </c>
      <c r="BD146" s="15">
        <v>13</v>
      </c>
    </row>
    <row r="147" spans="1:56" s="15" customFormat="1" ht="20.25" customHeight="1" outlineLevel="1" x14ac:dyDescent="0.25">
      <c r="A147" s="7">
        <v>3</v>
      </c>
      <c r="B147" s="62" t="s">
        <v>167</v>
      </c>
      <c r="C147" s="45">
        <v>1</v>
      </c>
      <c r="D147" s="7">
        <v>1</v>
      </c>
      <c r="E147" s="14">
        <v>13</v>
      </c>
      <c r="F147" s="7">
        <v>4</v>
      </c>
      <c r="G147" s="7">
        <v>9</v>
      </c>
      <c r="H147" s="14">
        <v>31</v>
      </c>
      <c r="I147" s="14">
        <v>20</v>
      </c>
      <c r="J147" s="14">
        <v>1</v>
      </c>
      <c r="K147" s="14">
        <v>1</v>
      </c>
      <c r="L147" s="45">
        <v>4</v>
      </c>
      <c r="M147" s="45">
        <v>13</v>
      </c>
      <c r="N147" s="45">
        <v>1</v>
      </c>
      <c r="O147" s="45"/>
      <c r="P147" s="45"/>
      <c r="Q147" s="45"/>
      <c r="R147" s="14">
        <v>11</v>
      </c>
      <c r="S147" s="45">
        <v>3</v>
      </c>
      <c r="T147" s="45">
        <v>8</v>
      </c>
      <c r="U147" s="14">
        <f t="shared" si="72"/>
        <v>24</v>
      </c>
      <c r="V147" s="14">
        <f t="shared" si="75"/>
        <v>16</v>
      </c>
      <c r="W147" s="14">
        <v>1</v>
      </c>
      <c r="X147" s="14">
        <v>1</v>
      </c>
      <c r="Y147" s="45">
        <v>4</v>
      </c>
      <c r="Z147" s="45">
        <v>10</v>
      </c>
      <c r="AA147" s="45"/>
      <c r="AB147" s="14"/>
      <c r="AC147" s="45"/>
      <c r="AD147" s="45"/>
      <c r="AE147" s="14">
        <v>8</v>
      </c>
      <c r="AF147" s="45">
        <v>3</v>
      </c>
      <c r="AG147" s="45">
        <v>5</v>
      </c>
      <c r="AH147" s="14">
        <v>6</v>
      </c>
      <c r="AI147" s="14">
        <v>15</v>
      </c>
      <c r="AJ147" s="36" t="e">
        <f>#REF!</f>
        <v>#REF!</v>
      </c>
      <c r="AK147" s="36" t="e">
        <f>#REF!</f>
        <v>#REF!</v>
      </c>
      <c r="AL147" s="14">
        <v>41</v>
      </c>
      <c r="AM147" s="14">
        <v>30</v>
      </c>
      <c r="AN147" s="14">
        <v>1</v>
      </c>
      <c r="AO147" s="14">
        <v>1</v>
      </c>
      <c r="AP147" s="14">
        <v>9</v>
      </c>
      <c r="AQ147" s="14">
        <v>15</v>
      </c>
      <c r="AR147" s="45">
        <v>1</v>
      </c>
      <c r="AS147" s="45">
        <v>1</v>
      </c>
      <c r="AT147" s="45">
        <v>1</v>
      </c>
      <c r="AU147" s="45">
        <v>1</v>
      </c>
      <c r="AV147" s="14">
        <v>11</v>
      </c>
      <c r="AW147" s="45">
        <v>4</v>
      </c>
      <c r="AX147" s="45">
        <v>7</v>
      </c>
      <c r="AY147" s="22">
        <v>-7</v>
      </c>
      <c r="AZ147" s="34">
        <v>10</v>
      </c>
      <c r="BA147" s="34">
        <v>17</v>
      </c>
      <c r="BC147" s="15">
        <v>13</v>
      </c>
      <c r="BD147" s="15">
        <v>22</v>
      </c>
    </row>
    <row r="148" spans="1:56" s="15" customFormat="1" ht="20.25" customHeight="1" outlineLevel="1" x14ac:dyDescent="0.25">
      <c r="A148" s="7">
        <v>4</v>
      </c>
      <c r="B148" s="62" t="s">
        <v>168</v>
      </c>
      <c r="C148" s="45">
        <v>1</v>
      </c>
      <c r="D148" s="7"/>
      <c r="E148" s="14">
        <v>12</v>
      </c>
      <c r="F148" s="7">
        <v>3</v>
      </c>
      <c r="G148" s="7">
        <v>9</v>
      </c>
      <c r="H148" s="14">
        <v>31</v>
      </c>
      <c r="I148" s="14">
        <v>15</v>
      </c>
      <c r="J148" s="14">
        <v>1</v>
      </c>
      <c r="K148" s="14">
        <v>1</v>
      </c>
      <c r="L148" s="45">
        <v>2</v>
      </c>
      <c r="M148" s="45">
        <v>10</v>
      </c>
      <c r="N148" s="45">
        <v>1</v>
      </c>
      <c r="O148" s="45"/>
      <c r="P148" s="45"/>
      <c r="Q148" s="45"/>
      <c r="R148" s="14">
        <v>16</v>
      </c>
      <c r="S148" s="45">
        <v>5</v>
      </c>
      <c r="T148" s="45">
        <v>11</v>
      </c>
      <c r="U148" s="14">
        <f t="shared" si="72"/>
        <v>21</v>
      </c>
      <c r="V148" s="14">
        <f t="shared" si="75"/>
        <v>11</v>
      </c>
      <c r="W148" s="14">
        <v>1</v>
      </c>
      <c r="X148" s="14">
        <v>1</v>
      </c>
      <c r="Y148" s="45">
        <v>1</v>
      </c>
      <c r="Z148" s="45">
        <v>8</v>
      </c>
      <c r="AA148" s="45"/>
      <c r="AB148" s="14"/>
      <c r="AC148" s="45"/>
      <c r="AD148" s="45"/>
      <c r="AE148" s="14">
        <v>10</v>
      </c>
      <c r="AF148" s="45">
        <v>4</v>
      </c>
      <c r="AG148" s="45">
        <v>6</v>
      </c>
      <c r="AH148" s="14">
        <v>9</v>
      </c>
      <c r="AI148" s="14">
        <v>13</v>
      </c>
      <c r="AJ148" s="36" t="e">
        <f>#REF!</f>
        <v>#REF!</v>
      </c>
      <c r="AK148" s="36" t="e">
        <f>#REF!</f>
        <v>#REF!</v>
      </c>
      <c r="AL148" s="14">
        <v>36</v>
      </c>
      <c r="AM148" s="14">
        <v>20</v>
      </c>
      <c r="AN148" s="14">
        <v>1</v>
      </c>
      <c r="AO148" s="14">
        <v>1</v>
      </c>
      <c r="AP148" s="14">
        <v>3</v>
      </c>
      <c r="AQ148" s="14">
        <v>11</v>
      </c>
      <c r="AR148" s="45">
        <v>1</v>
      </c>
      <c r="AS148" s="45">
        <v>1</v>
      </c>
      <c r="AT148" s="45">
        <v>1</v>
      </c>
      <c r="AU148" s="45">
        <v>1</v>
      </c>
      <c r="AV148" s="14">
        <v>16</v>
      </c>
      <c r="AW148" s="45">
        <v>5</v>
      </c>
      <c r="AX148" s="45">
        <v>11</v>
      </c>
      <c r="AY148" s="22">
        <v>-10</v>
      </c>
      <c r="AZ148" s="34">
        <v>5</v>
      </c>
      <c r="BA148" s="34">
        <v>15</v>
      </c>
      <c r="BC148" s="15">
        <v>8</v>
      </c>
      <c r="BD148" s="15">
        <v>22</v>
      </c>
    </row>
    <row r="149" spans="1:56" s="15" customFormat="1" ht="20.25" customHeight="1" outlineLevel="1" x14ac:dyDescent="0.25">
      <c r="A149" s="7">
        <v>5</v>
      </c>
      <c r="B149" s="62" t="s">
        <v>169</v>
      </c>
      <c r="C149" s="45">
        <v>1</v>
      </c>
      <c r="D149" s="7"/>
      <c r="E149" s="14">
        <v>12</v>
      </c>
      <c r="F149" s="7">
        <v>3</v>
      </c>
      <c r="G149" s="7">
        <v>9</v>
      </c>
      <c r="H149" s="14">
        <v>31</v>
      </c>
      <c r="I149" s="14">
        <v>21</v>
      </c>
      <c r="J149" s="14">
        <v>1</v>
      </c>
      <c r="K149" s="14">
        <v>1</v>
      </c>
      <c r="L149" s="45">
        <v>5</v>
      </c>
      <c r="M149" s="45">
        <v>13</v>
      </c>
      <c r="N149" s="45">
        <v>1</v>
      </c>
      <c r="O149" s="45"/>
      <c r="P149" s="45"/>
      <c r="Q149" s="45"/>
      <c r="R149" s="14">
        <v>10</v>
      </c>
      <c r="S149" s="45">
        <v>3</v>
      </c>
      <c r="T149" s="45">
        <v>7</v>
      </c>
      <c r="U149" s="14">
        <f t="shared" si="72"/>
        <v>27</v>
      </c>
      <c r="V149" s="14">
        <f t="shared" si="75"/>
        <v>19</v>
      </c>
      <c r="W149" s="14">
        <v>1</v>
      </c>
      <c r="X149" s="14">
        <v>1</v>
      </c>
      <c r="Y149" s="45">
        <v>5</v>
      </c>
      <c r="Z149" s="45">
        <v>12</v>
      </c>
      <c r="AA149" s="45"/>
      <c r="AB149" s="14"/>
      <c r="AC149" s="45"/>
      <c r="AD149" s="45"/>
      <c r="AE149" s="14">
        <v>8</v>
      </c>
      <c r="AF149" s="45">
        <v>2</v>
      </c>
      <c r="AG149" s="45">
        <v>6</v>
      </c>
      <c r="AH149" s="14">
        <v>3</v>
      </c>
      <c r="AI149" s="14">
        <v>12</v>
      </c>
      <c r="AJ149" s="36" t="e">
        <f>#REF!</f>
        <v>#REF!</v>
      </c>
      <c r="AK149" s="36" t="e">
        <f>#REF!</f>
        <v>#REF!</v>
      </c>
      <c r="AL149" s="14">
        <v>34</v>
      </c>
      <c r="AM149" s="14">
        <v>24</v>
      </c>
      <c r="AN149" s="14">
        <v>1</v>
      </c>
      <c r="AO149" s="14">
        <v>1</v>
      </c>
      <c r="AP149" s="14">
        <v>3</v>
      </c>
      <c r="AQ149" s="14">
        <v>15</v>
      </c>
      <c r="AR149" s="45">
        <v>1</v>
      </c>
      <c r="AS149" s="45">
        <v>1</v>
      </c>
      <c r="AT149" s="45">
        <v>1</v>
      </c>
      <c r="AU149" s="45">
        <v>1</v>
      </c>
      <c r="AV149" s="14">
        <v>10</v>
      </c>
      <c r="AW149" s="45">
        <v>5</v>
      </c>
      <c r="AX149" s="45">
        <v>5</v>
      </c>
      <c r="AY149" s="22">
        <v>-4</v>
      </c>
      <c r="AZ149" s="34">
        <v>3</v>
      </c>
      <c r="BA149" s="34">
        <v>7</v>
      </c>
      <c r="BC149" s="15">
        <v>8</v>
      </c>
      <c r="BD149" s="15">
        <v>20</v>
      </c>
    </row>
    <row r="150" spans="1:56" s="15" customFormat="1" ht="20.25" customHeight="1" outlineLevel="1" x14ac:dyDescent="0.25">
      <c r="A150" s="7">
        <v>6</v>
      </c>
      <c r="B150" s="62" t="s">
        <v>170</v>
      </c>
      <c r="C150" s="45">
        <v>1</v>
      </c>
      <c r="D150" s="7"/>
      <c r="E150" s="14">
        <v>11</v>
      </c>
      <c r="F150" s="7">
        <v>4</v>
      </c>
      <c r="G150" s="7">
        <v>7</v>
      </c>
      <c r="H150" s="14">
        <v>25</v>
      </c>
      <c r="I150" s="14">
        <v>14</v>
      </c>
      <c r="J150" s="14">
        <v>1</v>
      </c>
      <c r="K150" s="14">
        <v>1</v>
      </c>
      <c r="L150" s="45">
        <v>5</v>
      </c>
      <c r="M150" s="45">
        <v>6</v>
      </c>
      <c r="N150" s="45">
        <v>1</v>
      </c>
      <c r="O150" s="45"/>
      <c r="P150" s="45"/>
      <c r="Q150" s="45"/>
      <c r="R150" s="14">
        <v>11</v>
      </c>
      <c r="S150" s="45">
        <v>3</v>
      </c>
      <c r="T150" s="45">
        <v>8</v>
      </c>
      <c r="U150" s="14">
        <f t="shared" si="72"/>
        <v>24</v>
      </c>
      <c r="V150" s="14">
        <f t="shared" si="75"/>
        <v>14</v>
      </c>
      <c r="W150" s="14">
        <v>1</v>
      </c>
      <c r="X150" s="14">
        <v>1</v>
      </c>
      <c r="Y150" s="45">
        <v>5</v>
      </c>
      <c r="Z150" s="45">
        <v>7</v>
      </c>
      <c r="AA150" s="45"/>
      <c r="AB150" s="14"/>
      <c r="AC150" s="45"/>
      <c r="AD150" s="45"/>
      <c r="AE150" s="14">
        <v>10</v>
      </c>
      <c r="AF150" s="45">
        <v>3</v>
      </c>
      <c r="AG150" s="45">
        <v>7</v>
      </c>
      <c r="AH150" s="14">
        <v>0</v>
      </c>
      <c r="AI150" s="14">
        <v>11</v>
      </c>
      <c r="AJ150" s="36" t="e">
        <f>#REF!</f>
        <v>#REF!</v>
      </c>
      <c r="AK150" s="36" t="e">
        <f>#REF!</f>
        <v>#REF!</v>
      </c>
      <c r="AL150" s="14">
        <v>31</v>
      </c>
      <c r="AM150" s="14">
        <v>20</v>
      </c>
      <c r="AN150" s="14">
        <v>1</v>
      </c>
      <c r="AO150" s="14">
        <v>1</v>
      </c>
      <c r="AP150" s="14">
        <v>7</v>
      </c>
      <c r="AQ150" s="14">
        <v>7</v>
      </c>
      <c r="AR150" s="45">
        <v>1</v>
      </c>
      <c r="AS150" s="45">
        <v>1</v>
      </c>
      <c r="AT150" s="45">
        <v>1</v>
      </c>
      <c r="AU150" s="45">
        <v>1</v>
      </c>
      <c r="AV150" s="14">
        <v>11</v>
      </c>
      <c r="AW150" s="45">
        <v>3</v>
      </c>
      <c r="AX150" s="45">
        <v>8</v>
      </c>
      <c r="AY150" s="22">
        <v>-1</v>
      </c>
      <c r="AZ150" s="34">
        <v>6</v>
      </c>
      <c r="BA150" s="34">
        <v>7</v>
      </c>
      <c r="BC150" s="15">
        <v>10</v>
      </c>
      <c r="BD150" s="15">
        <v>15</v>
      </c>
    </row>
    <row r="151" spans="1:56" s="15" customFormat="1" ht="20.25" customHeight="1" outlineLevel="1" x14ac:dyDescent="0.25">
      <c r="A151" s="7">
        <v>7</v>
      </c>
      <c r="B151" s="62" t="s">
        <v>171</v>
      </c>
      <c r="C151" s="45">
        <v>1</v>
      </c>
      <c r="D151" s="7"/>
      <c r="E151" s="14">
        <v>11</v>
      </c>
      <c r="F151" s="7">
        <v>4</v>
      </c>
      <c r="G151" s="7">
        <v>7</v>
      </c>
      <c r="H151" s="14">
        <v>25</v>
      </c>
      <c r="I151" s="14">
        <v>10</v>
      </c>
      <c r="J151" s="14">
        <v>1</v>
      </c>
      <c r="K151" s="14">
        <v>1</v>
      </c>
      <c r="L151" s="45">
        <v>3</v>
      </c>
      <c r="M151" s="45">
        <v>4</v>
      </c>
      <c r="N151" s="45">
        <v>1</v>
      </c>
      <c r="O151" s="45"/>
      <c r="P151" s="45"/>
      <c r="Q151" s="45"/>
      <c r="R151" s="14">
        <v>15</v>
      </c>
      <c r="S151" s="45">
        <v>5</v>
      </c>
      <c r="T151" s="45">
        <v>10</v>
      </c>
      <c r="U151" s="14">
        <f t="shared" si="72"/>
        <v>19</v>
      </c>
      <c r="V151" s="14">
        <f t="shared" si="75"/>
        <v>7</v>
      </c>
      <c r="W151" s="14">
        <v>1</v>
      </c>
      <c r="X151" s="14">
        <v>1</v>
      </c>
      <c r="Y151" s="45">
        <v>3</v>
      </c>
      <c r="Z151" s="45">
        <v>2</v>
      </c>
      <c r="AA151" s="45"/>
      <c r="AB151" s="14"/>
      <c r="AC151" s="45"/>
      <c r="AD151" s="45"/>
      <c r="AE151" s="14">
        <v>12</v>
      </c>
      <c r="AF151" s="45">
        <v>5</v>
      </c>
      <c r="AG151" s="45">
        <v>7</v>
      </c>
      <c r="AH151" s="14">
        <v>5</v>
      </c>
      <c r="AI151" s="14">
        <v>11</v>
      </c>
      <c r="AJ151" s="36" t="e">
        <f>#REF!</f>
        <v>#REF!</v>
      </c>
      <c r="AK151" s="36" t="e">
        <f>#REF!</f>
        <v>#REF!</v>
      </c>
      <c r="AL151" s="14">
        <v>31</v>
      </c>
      <c r="AM151" s="14">
        <v>16</v>
      </c>
      <c r="AN151" s="14">
        <v>1</v>
      </c>
      <c r="AO151" s="14">
        <v>1</v>
      </c>
      <c r="AP151" s="14">
        <v>5</v>
      </c>
      <c r="AQ151" s="14">
        <v>5</v>
      </c>
      <c r="AR151" s="45">
        <v>1</v>
      </c>
      <c r="AS151" s="45">
        <v>1</v>
      </c>
      <c r="AT151" s="45">
        <v>1</v>
      </c>
      <c r="AU151" s="45">
        <v>1</v>
      </c>
      <c r="AV151" s="14">
        <v>15</v>
      </c>
      <c r="AW151" s="45">
        <v>5</v>
      </c>
      <c r="AX151" s="45">
        <v>10</v>
      </c>
      <c r="AY151" s="22">
        <v>-6</v>
      </c>
      <c r="AZ151" s="34">
        <v>6</v>
      </c>
      <c r="BA151" s="34">
        <v>12</v>
      </c>
      <c r="BC151" s="15">
        <v>10</v>
      </c>
      <c r="BD151" s="15">
        <v>15</v>
      </c>
    </row>
    <row r="152" spans="1:56" s="15" customFormat="1" ht="20.25" customHeight="1" outlineLevel="1" x14ac:dyDescent="0.25">
      <c r="A152" s="7">
        <v>8</v>
      </c>
      <c r="B152" s="62" t="s">
        <v>172</v>
      </c>
      <c r="C152" s="45">
        <v>1</v>
      </c>
      <c r="D152" s="7"/>
      <c r="E152" s="14">
        <v>13</v>
      </c>
      <c r="F152" s="7">
        <v>4</v>
      </c>
      <c r="G152" s="7">
        <v>9</v>
      </c>
      <c r="H152" s="14">
        <v>30</v>
      </c>
      <c r="I152" s="14">
        <v>18</v>
      </c>
      <c r="J152" s="14">
        <v>1</v>
      </c>
      <c r="K152" s="14">
        <v>1</v>
      </c>
      <c r="L152" s="45">
        <v>4</v>
      </c>
      <c r="M152" s="45">
        <v>11</v>
      </c>
      <c r="N152" s="45">
        <v>1</v>
      </c>
      <c r="O152" s="45"/>
      <c r="P152" s="45"/>
      <c r="Q152" s="45"/>
      <c r="R152" s="14">
        <v>12</v>
      </c>
      <c r="S152" s="45">
        <v>4</v>
      </c>
      <c r="T152" s="45">
        <v>8</v>
      </c>
      <c r="U152" s="14">
        <f t="shared" si="72"/>
        <v>22</v>
      </c>
      <c r="V152" s="14">
        <f t="shared" si="75"/>
        <v>14</v>
      </c>
      <c r="W152" s="14">
        <v>1</v>
      </c>
      <c r="X152" s="14">
        <v>1</v>
      </c>
      <c r="Y152" s="45">
        <v>3</v>
      </c>
      <c r="Z152" s="45">
        <v>9</v>
      </c>
      <c r="AA152" s="45"/>
      <c r="AB152" s="14"/>
      <c r="AC152" s="45"/>
      <c r="AD152" s="45"/>
      <c r="AE152" s="14">
        <v>8</v>
      </c>
      <c r="AF152" s="45">
        <v>2</v>
      </c>
      <c r="AG152" s="45">
        <v>6</v>
      </c>
      <c r="AH152" s="14">
        <v>7</v>
      </c>
      <c r="AI152" s="14">
        <v>13</v>
      </c>
      <c r="AJ152" s="36" t="e">
        <f>#REF!</f>
        <v>#REF!</v>
      </c>
      <c r="AK152" s="36" t="e">
        <f>#REF!</f>
        <v>#REF!</v>
      </c>
      <c r="AL152" s="14">
        <v>30</v>
      </c>
      <c r="AM152" s="14">
        <v>18</v>
      </c>
      <c r="AN152" s="14"/>
      <c r="AO152" s="14"/>
      <c r="AP152" s="14">
        <v>6</v>
      </c>
      <c r="AQ152" s="14">
        <v>12</v>
      </c>
      <c r="AR152" s="45"/>
      <c r="AS152" s="45"/>
      <c r="AT152" s="45"/>
      <c r="AU152" s="45"/>
      <c r="AV152" s="14">
        <v>12</v>
      </c>
      <c r="AW152" s="45">
        <v>4</v>
      </c>
      <c r="AX152" s="45">
        <v>8</v>
      </c>
      <c r="AY152" s="22">
        <v>-8</v>
      </c>
      <c r="AZ152" s="34">
        <v>0</v>
      </c>
      <c r="BA152" s="34">
        <v>8</v>
      </c>
      <c r="BC152" s="15">
        <v>10</v>
      </c>
      <c r="BD152" s="15">
        <v>20</v>
      </c>
    </row>
    <row r="153" spans="1:56" s="15" customFormat="1" ht="20.25" customHeight="1" outlineLevel="1" x14ac:dyDescent="0.25">
      <c r="A153" s="7">
        <v>9</v>
      </c>
      <c r="B153" s="62" t="s">
        <v>173</v>
      </c>
      <c r="C153" s="45">
        <v>1</v>
      </c>
      <c r="D153" s="7"/>
      <c r="E153" s="14">
        <v>17</v>
      </c>
      <c r="F153" s="7">
        <v>4</v>
      </c>
      <c r="G153" s="7">
        <v>13</v>
      </c>
      <c r="H153" s="14">
        <v>44</v>
      </c>
      <c r="I153" s="14">
        <v>14</v>
      </c>
      <c r="J153" s="14">
        <v>1</v>
      </c>
      <c r="K153" s="14">
        <v>1</v>
      </c>
      <c r="L153" s="45">
        <v>4</v>
      </c>
      <c r="M153" s="45">
        <v>8</v>
      </c>
      <c r="N153" s="45"/>
      <c r="O153" s="45"/>
      <c r="P153" s="45"/>
      <c r="Q153" s="45"/>
      <c r="R153" s="14">
        <v>30</v>
      </c>
      <c r="S153" s="45">
        <v>9</v>
      </c>
      <c r="T153" s="45">
        <v>21</v>
      </c>
      <c r="U153" s="14">
        <f t="shared" si="72"/>
        <v>39</v>
      </c>
      <c r="V153" s="14">
        <f t="shared" si="75"/>
        <v>14</v>
      </c>
      <c r="W153" s="14">
        <v>1</v>
      </c>
      <c r="X153" s="14">
        <v>1</v>
      </c>
      <c r="Y153" s="45">
        <v>4</v>
      </c>
      <c r="Z153" s="45">
        <v>8</v>
      </c>
      <c r="AA153" s="45"/>
      <c r="AB153" s="14"/>
      <c r="AC153" s="45"/>
      <c r="AD153" s="45"/>
      <c r="AE153" s="14">
        <v>25</v>
      </c>
      <c r="AF153" s="45">
        <v>9</v>
      </c>
      <c r="AG153" s="45">
        <v>16</v>
      </c>
      <c r="AH153" s="14">
        <v>4</v>
      </c>
      <c r="AI153" s="14">
        <v>17</v>
      </c>
      <c r="AJ153" s="36" t="e">
        <f>#REF!</f>
        <v>#REF!</v>
      </c>
      <c r="AK153" s="36" t="e">
        <f>#REF!</f>
        <v>#REF!</v>
      </c>
      <c r="AL153" s="14">
        <v>45</v>
      </c>
      <c r="AM153" s="14">
        <v>15</v>
      </c>
      <c r="AN153" s="14">
        <v>1</v>
      </c>
      <c r="AO153" s="14">
        <v>1</v>
      </c>
      <c r="AP153" s="14">
        <v>0</v>
      </c>
      <c r="AQ153" s="14">
        <v>9</v>
      </c>
      <c r="AR153" s="45">
        <v>1</v>
      </c>
      <c r="AS153" s="45">
        <v>1</v>
      </c>
      <c r="AT153" s="45">
        <v>1</v>
      </c>
      <c r="AU153" s="45">
        <v>1</v>
      </c>
      <c r="AV153" s="14">
        <v>30</v>
      </c>
      <c r="AW153" s="45">
        <v>10</v>
      </c>
      <c r="AX153" s="45">
        <v>20</v>
      </c>
      <c r="AY153" s="22">
        <v>-5</v>
      </c>
      <c r="AZ153" s="34">
        <v>1</v>
      </c>
      <c r="BA153" s="34">
        <v>6</v>
      </c>
      <c r="BC153" s="15">
        <v>10</v>
      </c>
      <c r="BD153" s="15">
        <v>29</v>
      </c>
    </row>
    <row r="154" spans="1:56" s="15" customFormat="1" ht="20.25" customHeight="1" outlineLevel="1" x14ac:dyDescent="0.25">
      <c r="A154" s="7">
        <v>10</v>
      </c>
      <c r="B154" s="62" t="s">
        <v>174</v>
      </c>
      <c r="C154" s="45">
        <v>1</v>
      </c>
      <c r="D154" s="7"/>
      <c r="E154" s="14">
        <v>18</v>
      </c>
      <c r="F154" s="7">
        <v>4</v>
      </c>
      <c r="G154" s="7">
        <v>14</v>
      </c>
      <c r="H154" s="14">
        <v>47</v>
      </c>
      <c r="I154" s="14">
        <v>16</v>
      </c>
      <c r="J154" s="14">
        <v>1</v>
      </c>
      <c r="K154" s="14">
        <v>1</v>
      </c>
      <c r="L154" s="45">
        <v>3</v>
      </c>
      <c r="M154" s="45">
        <v>10</v>
      </c>
      <c r="N154" s="45">
        <v>1</v>
      </c>
      <c r="O154" s="45"/>
      <c r="P154" s="45"/>
      <c r="Q154" s="45"/>
      <c r="R154" s="14">
        <v>31</v>
      </c>
      <c r="S154" s="45">
        <v>11</v>
      </c>
      <c r="T154" s="45">
        <v>20</v>
      </c>
      <c r="U154" s="14">
        <f t="shared" si="72"/>
        <v>36</v>
      </c>
      <c r="V154" s="14">
        <f t="shared" si="75"/>
        <v>14</v>
      </c>
      <c r="W154" s="14">
        <v>1</v>
      </c>
      <c r="X154" s="14">
        <v>1</v>
      </c>
      <c r="Y154" s="45">
        <v>2</v>
      </c>
      <c r="Z154" s="45">
        <v>9</v>
      </c>
      <c r="AA154" s="45">
        <v>1</v>
      </c>
      <c r="AB154" s="14"/>
      <c r="AC154" s="45"/>
      <c r="AD154" s="45"/>
      <c r="AE154" s="14">
        <v>22</v>
      </c>
      <c r="AF154" s="45">
        <v>5</v>
      </c>
      <c r="AG154" s="45">
        <v>17</v>
      </c>
      <c r="AH154" s="14">
        <v>6</v>
      </c>
      <c r="AI154" s="14">
        <v>18</v>
      </c>
      <c r="AJ154" s="36" t="e">
        <f>#REF!</f>
        <v>#REF!</v>
      </c>
      <c r="AK154" s="36" t="e">
        <f>#REF!</f>
        <v>#REF!</v>
      </c>
      <c r="AL154" s="14">
        <v>47</v>
      </c>
      <c r="AM154" s="14">
        <v>16</v>
      </c>
      <c r="AN154" s="14">
        <v>1</v>
      </c>
      <c r="AO154" s="14">
        <v>1</v>
      </c>
      <c r="AP154" s="14">
        <v>0</v>
      </c>
      <c r="AQ154" s="14">
        <v>10</v>
      </c>
      <c r="AR154" s="45">
        <v>1</v>
      </c>
      <c r="AS154" s="45">
        <v>1</v>
      </c>
      <c r="AT154" s="45">
        <v>1</v>
      </c>
      <c r="AU154" s="45">
        <v>1</v>
      </c>
      <c r="AV154" s="14">
        <v>31</v>
      </c>
      <c r="AW154" s="45">
        <v>10</v>
      </c>
      <c r="AX154" s="45">
        <v>21</v>
      </c>
      <c r="AY154" s="22">
        <v>-11</v>
      </c>
      <c r="AZ154" s="34">
        <v>0</v>
      </c>
      <c r="BA154" s="34">
        <v>11</v>
      </c>
      <c r="BC154" s="15">
        <v>10</v>
      </c>
      <c r="BD154" s="15">
        <v>31</v>
      </c>
    </row>
    <row r="155" spans="1:56" s="15" customFormat="1" ht="20.25" customHeight="1" outlineLevel="1" x14ac:dyDescent="0.25">
      <c r="A155" s="7">
        <v>11</v>
      </c>
      <c r="B155" s="62" t="s">
        <v>175</v>
      </c>
      <c r="C155" s="45">
        <v>1</v>
      </c>
      <c r="D155" s="7"/>
      <c r="E155" s="14">
        <v>14</v>
      </c>
      <c r="F155" s="7">
        <v>3</v>
      </c>
      <c r="G155" s="7">
        <v>11</v>
      </c>
      <c r="H155" s="14">
        <v>38</v>
      </c>
      <c r="I155" s="14">
        <v>24</v>
      </c>
      <c r="J155" s="14">
        <v>1</v>
      </c>
      <c r="K155" s="14">
        <v>1</v>
      </c>
      <c r="L155" s="45">
        <v>6</v>
      </c>
      <c r="M155" s="45">
        <v>14</v>
      </c>
      <c r="N155" s="45">
        <v>1</v>
      </c>
      <c r="O155" s="45">
        <v>1</v>
      </c>
      <c r="P155" s="45"/>
      <c r="Q155" s="45"/>
      <c r="R155" s="14">
        <v>14</v>
      </c>
      <c r="S155" s="45">
        <v>5</v>
      </c>
      <c r="T155" s="45">
        <v>9</v>
      </c>
      <c r="U155" s="14">
        <f t="shared" si="72"/>
        <v>31</v>
      </c>
      <c r="V155" s="14">
        <f t="shared" si="75"/>
        <v>21</v>
      </c>
      <c r="W155" s="14">
        <v>1</v>
      </c>
      <c r="X155" s="14">
        <v>1</v>
      </c>
      <c r="Y155" s="45">
        <v>5</v>
      </c>
      <c r="Z155" s="45">
        <v>14</v>
      </c>
      <c r="AA155" s="45"/>
      <c r="AB155" s="14"/>
      <c r="AC155" s="45"/>
      <c r="AD155" s="45">
        <v>1</v>
      </c>
      <c r="AE155" s="14">
        <v>10</v>
      </c>
      <c r="AF155" s="45">
        <v>5</v>
      </c>
      <c r="AG155" s="45">
        <v>5</v>
      </c>
      <c r="AH155" s="14">
        <v>5</v>
      </c>
      <c r="AI155" s="14">
        <v>15</v>
      </c>
      <c r="AJ155" s="36" t="e">
        <f>#REF!</f>
        <v>#REF!</v>
      </c>
      <c r="AK155" s="36" t="e">
        <f>#REF!</f>
        <v>#REF!</v>
      </c>
      <c r="AL155" s="14">
        <v>40</v>
      </c>
      <c r="AM155" s="14">
        <v>26</v>
      </c>
      <c r="AN155" s="14">
        <v>1</v>
      </c>
      <c r="AO155" s="14">
        <v>1</v>
      </c>
      <c r="AP155" s="14">
        <v>3</v>
      </c>
      <c r="AQ155" s="14">
        <v>17</v>
      </c>
      <c r="AR155" s="45">
        <v>1</v>
      </c>
      <c r="AS155" s="45">
        <v>1</v>
      </c>
      <c r="AT155" s="45">
        <v>1</v>
      </c>
      <c r="AU155" s="45">
        <v>1</v>
      </c>
      <c r="AV155" s="14">
        <v>14</v>
      </c>
      <c r="AW155" s="45">
        <v>5</v>
      </c>
      <c r="AX155" s="45">
        <v>9</v>
      </c>
      <c r="AY155" s="22">
        <v>-6</v>
      </c>
      <c r="AZ155" s="34">
        <v>2</v>
      </c>
      <c r="BA155" s="34">
        <v>8</v>
      </c>
      <c r="BC155" s="15">
        <v>8</v>
      </c>
      <c r="BD155" s="15">
        <v>26</v>
      </c>
    </row>
    <row r="156" spans="1:56" s="15" customFormat="1" ht="20.25" customHeight="1" outlineLevel="1" x14ac:dyDescent="0.25">
      <c r="A156" s="7">
        <v>12</v>
      </c>
      <c r="B156" s="62" t="s">
        <v>176</v>
      </c>
      <c r="C156" s="45">
        <v>1</v>
      </c>
      <c r="D156" s="7"/>
      <c r="E156" s="14">
        <v>16</v>
      </c>
      <c r="F156" s="7">
        <v>5</v>
      </c>
      <c r="G156" s="7">
        <v>11</v>
      </c>
      <c r="H156" s="14">
        <v>35</v>
      </c>
      <c r="I156" s="14">
        <v>12</v>
      </c>
      <c r="J156" s="14">
        <v>1</v>
      </c>
      <c r="K156" s="14">
        <v>1</v>
      </c>
      <c r="L156" s="45">
        <v>3</v>
      </c>
      <c r="M156" s="45">
        <v>6</v>
      </c>
      <c r="N156" s="45">
        <v>1</v>
      </c>
      <c r="O156" s="45"/>
      <c r="P156" s="45"/>
      <c r="Q156" s="45"/>
      <c r="R156" s="14">
        <v>23</v>
      </c>
      <c r="S156" s="45">
        <v>9</v>
      </c>
      <c r="T156" s="45">
        <v>14</v>
      </c>
      <c r="U156" s="14">
        <f t="shared" si="72"/>
        <v>30</v>
      </c>
      <c r="V156" s="14">
        <f t="shared" si="75"/>
        <v>11</v>
      </c>
      <c r="W156" s="14">
        <v>1</v>
      </c>
      <c r="X156" s="14">
        <v>1</v>
      </c>
      <c r="Y156" s="45">
        <v>3</v>
      </c>
      <c r="Z156" s="45">
        <v>5</v>
      </c>
      <c r="AA156" s="45">
        <v>1</v>
      </c>
      <c r="AB156" s="14"/>
      <c r="AC156" s="45"/>
      <c r="AD156" s="45"/>
      <c r="AE156" s="14">
        <v>19</v>
      </c>
      <c r="AF156" s="45">
        <v>6</v>
      </c>
      <c r="AG156" s="45">
        <v>13</v>
      </c>
      <c r="AH156" s="14">
        <v>5</v>
      </c>
      <c r="AI156" s="14">
        <v>17</v>
      </c>
      <c r="AJ156" s="36" t="e">
        <f>#REF!</f>
        <v>#REF!</v>
      </c>
      <c r="AK156" s="36" t="e">
        <f>#REF!</f>
        <v>#REF!</v>
      </c>
      <c r="AL156" s="14">
        <v>45</v>
      </c>
      <c r="AM156" s="14">
        <v>22</v>
      </c>
      <c r="AN156" s="14">
        <v>1</v>
      </c>
      <c r="AO156" s="14">
        <v>1</v>
      </c>
      <c r="AP156" s="14">
        <v>6</v>
      </c>
      <c r="AQ156" s="14">
        <v>10</v>
      </c>
      <c r="AR156" s="45">
        <v>1</v>
      </c>
      <c r="AS156" s="45">
        <v>1</v>
      </c>
      <c r="AT156" s="45">
        <v>1</v>
      </c>
      <c r="AU156" s="45">
        <v>1</v>
      </c>
      <c r="AV156" s="14">
        <v>23</v>
      </c>
      <c r="AW156" s="45">
        <v>9</v>
      </c>
      <c r="AX156" s="45">
        <v>14</v>
      </c>
      <c r="AY156" s="22">
        <v>-5</v>
      </c>
      <c r="AZ156" s="34">
        <v>10</v>
      </c>
      <c r="BA156" s="34">
        <v>15</v>
      </c>
      <c r="BC156" s="15">
        <v>15</v>
      </c>
      <c r="BD156" s="15">
        <v>24</v>
      </c>
    </row>
    <row r="157" spans="1:56" s="15" customFormat="1" ht="20.25" customHeight="1" outlineLevel="1" x14ac:dyDescent="0.25">
      <c r="A157" s="7">
        <v>13</v>
      </c>
      <c r="B157" s="62" t="s">
        <v>177</v>
      </c>
      <c r="C157" s="45">
        <v>1</v>
      </c>
      <c r="D157" s="7">
        <v>1</v>
      </c>
      <c r="E157" s="14">
        <v>12</v>
      </c>
      <c r="F157" s="7">
        <v>4</v>
      </c>
      <c r="G157" s="7">
        <v>8</v>
      </c>
      <c r="H157" s="14">
        <v>31</v>
      </c>
      <c r="I157" s="14">
        <v>12</v>
      </c>
      <c r="J157" s="14">
        <v>1</v>
      </c>
      <c r="K157" s="14">
        <v>1</v>
      </c>
      <c r="L157" s="45">
        <v>1</v>
      </c>
      <c r="M157" s="45">
        <v>8</v>
      </c>
      <c r="N157" s="45">
        <v>1</v>
      </c>
      <c r="O157" s="45"/>
      <c r="P157" s="45"/>
      <c r="Q157" s="45"/>
      <c r="R157" s="14">
        <v>19</v>
      </c>
      <c r="S157" s="45">
        <v>8</v>
      </c>
      <c r="T157" s="45">
        <v>11</v>
      </c>
      <c r="U157" s="14">
        <f t="shared" si="72"/>
        <v>29</v>
      </c>
      <c r="V157" s="14">
        <f t="shared" si="75"/>
        <v>12</v>
      </c>
      <c r="W157" s="14">
        <v>1</v>
      </c>
      <c r="X157" s="14">
        <v>1</v>
      </c>
      <c r="Y157" s="45">
        <v>1</v>
      </c>
      <c r="Z157" s="45">
        <v>8</v>
      </c>
      <c r="AA157" s="45">
        <v>1</v>
      </c>
      <c r="AB157" s="14"/>
      <c r="AC157" s="45"/>
      <c r="AD157" s="45"/>
      <c r="AE157" s="14">
        <v>17</v>
      </c>
      <c r="AF157" s="45">
        <v>7</v>
      </c>
      <c r="AG157" s="45">
        <v>10</v>
      </c>
      <c r="AH157" s="14">
        <v>2</v>
      </c>
      <c r="AI157" s="14">
        <v>12</v>
      </c>
      <c r="AJ157" s="36" t="e">
        <f>#REF!</f>
        <v>#REF!</v>
      </c>
      <c r="AK157" s="36" t="e">
        <f>#REF!</f>
        <v>#REF!</v>
      </c>
      <c r="AL157" s="14">
        <v>34</v>
      </c>
      <c r="AM157" s="14">
        <v>15</v>
      </c>
      <c r="AN157" s="14">
        <v>1</v>
      </c>
      <c r="AO157" s="14">
        <v>1</v>
      </c>
      <c r="AP157" s="14">
        <v>1</v>
      </c>
      <c r="AQ157" s="14">
        <v>8</v>
      </c>
      <c r="AR157" s="45">
        <v>1</v>
      </c>
      <c r="AS157" s="45">
        <v>1</v>
      </c>
      <c r="AT157" s="45">
        <v>1</v>
      </c>
      <c r="AU157" s="45">
        <v>1</v>
      </c>
      <c r="AV157" s="14">
        <v>19</v>
      </c>
      <c r="AW157" s="45">
        <v>9</v>
      </c>
      <c r="AX157" s="45">
        <v>10</v>
      </c>
      <c r="AY157" s="22">
        <v>-2</v>
      </c>
      <c r="AZ157" s="34">
        <v>3</v>
      </c>
      <c r="BA157" s="34">
        <v>5</v>
      </c>
      <c r="BC157" s="15">
        <v>10</v>
      </c>
      <c r="BD157" s="15">
        <v>18</v>
      </c>
    </row>
    <row r="158" spans="1:56" s="15" customFormat="1" ht="20.25" customHeight="1" outlineLevel="1" x14ac:dyDescent="0.25">
      <c r="A158" s="7">
        <v>14</v>
      </c>
      <c r="B158" s="62" t="s">
        <v>178</v>
      </c>
      <c r="C158" s="45">
        <v>1</v>
      </c>
      <c r="D158" s="7">
        <v>4</v>
      </c>
      <c r="E158" s="14">
        <v>13</v>
      </c>
      <c r="F158" s="7">
        <v>5</v>
      </c>
      <c r="G158" s="7">
        <v>8</v>
      </c>
      <c r="H158" s="14">
        <v>32</v>
      </c>
      <c r="I158" s="14">
        <v>11</v>
      </c>
      <c r="J158" s="14">
        <v>1</v>
      </c>
      <c r="K158" s="14">
        <v>2</v>
      </c>
      <c r="L158" s="45">
        <v>2</v>
      </c>
      <c r="M158" s="45">
        <v>5</v>
      </c>
      <c r="N158" s="45">
        <v>1</v>
      </c>
      <c r="O158" s="45"/>
      <c r="P158" s="45"/>
      <c r="Q158" s="45"/>
      <c r="R158" s="14">
        <v>21</v>
      </c>
      <c r="S158" s="45">
        <v>8</v>
      </c>
      <c r="T158" s="45">
        <v>13</v>
      </c>
      <c r="U158" s="14">
        <f t="shared" si="72"/>
        <v>26</v>
      </c>
      <c r="V158" s="14">
        <f t="shared" si="75"/>
        <v>8</v>
      </c>
      <c r="W158" s="14">
        <v>1</v>
      </c>
      <c r="X158" s="14">
        <v>2</v>
      </c>
      <c r="Y158" s="45"/>
      <c r="Z158" s="45">
        <v>5</v>
      </c>
      <c r="AA158" s="45"/>
      <c r="AB158" s="14"/>
      <c r="AC158" s="45"/>
      <c r="AD158" s="45"/>
      <c r="AE158" s="14">
        <v>18</v>
      </c>
      <c r="AF158" s="45">
        <v>6</v>
      </c>
      <c r="AG158" s="45">
        <v>12</v>
      </c>
      <c r="AH158" s="14">
        <v>5</v>
      </c>
      <c r="AI158" s="14">
        <v>13</v>
      </c>
      <c r="AJ158" s="36" t="e">
        <f>#REF!</f>
        <v>#REF!</v>
      </c>
      <c r="AK158" s="36" t="e">
        <f>#REF!</f>
        <v>#REF!</v>
      </c>
      <c r="AL158" s="14">
        <v>41</v>
      </c>
      <c r="AM158" s="14">
        <v>20</v>
      </c>
      <c r="AN158" s="14">
        <v>1</v>
      </c>
      <c r="AO158" s="14">
        <v>1</v>
      </c>
      <c r="AP158" s="14">
        <v>5</v>
      </c>
      <c r="AQ158" s="14">
        <v>5</v>
      </c>
      <c r="AR158" s="45">
        <v>5</v>
      </c>
      <c r="AS158" s="45">
        <v>1</v>
      </c>
      <c r="AT158" s="45">
        <v>1</v>
      </c>
      <c r="AU158" s="45">
        <v>1</v>
      </c>
      <c r="AV158" s="14">
        <v>21</v>
      </c>
      <c r="AW158" s="45">
        <v>8</v>
      </c>
      <c r="AX158" s="45">
        <v>13</v>
      </c>
      <c r="AY158" s="22">
        <v>-6</v>
      </c>
      <c r="AZ158" s="34">
        <v>9</v>
      </c>
      <c r="BA158" s="34">
        <v>15</v>
      </c>
      <c r="BC158" s="15">
        <v>13</v>
      </c>
      <c r="BD158" s="15">
        <v>18</v>
      </c>
    </row>
    <row r="159" spans="1:56" s="15" customFormat="1" ht="20.25" customHeight="1" outlineLevel="1" x14ac:dyDescent="0.25">
      <c r="A159" s="7">
        <v>15</v>
      </c>
      <c r="B159" s="62" t="s">
        <v>179</v>
      </c>
      <c r="C159" s="45">
        <v>1</v>
      </c>
      <c r="D159" s="7">
        <v>2</v>
      </c>
      <c r="E159" s="14">
        <v>9</v>
      </c>
      <c r="F159" s="7">
        <v>3</v>
      </c>
      <c r="G159" s="7">
        <v>6</v>
      </c>
      <c r="H159" s="14">
        <v>22</v>
      </c>
      <c r="I159" s="14">
        <v>13</v>
      </c>
      <c r="J159" s="14">
        <v>1</v>
      </c>
      <c r="K159" s="14">
        <v>2</v>
      </c>
      <c r="L159" s="45">
        <v>4</v>
      </c>
      <c r="M159" s="45">
        <v>6</v>
      </c>
      <c r="N159" s="45"/>
      <c r="O159" s="45"/>
      <c r="P159" s="45"/>
      <c r="Q159" s="45"/>
      <c r="R159" s="14">
        <v>9</v>
      </c>
      <c r="S159" s="45">
        <v>3</v>
      </c>
      <c r="T159" s="45">
        <v>6</v>
      </c>
      <c r="U159" s="14">
        <f t="shared" si="72"/>
        <v>20</v>
      </c>
      <c r="V159" s="14">
        <f t="shared" si="75"/>
        <v>11</v>
      </c>
      <c r="W159" s="14">
        <v>1</v>
      </c>
      <c r="X159" s="14">
        <v>1</v>
      </c>
      <c r="Y159" s="45">
        <v>2</v>
      </c>
      <c r="Z159" s="45">
        <v>7</v>
      </c>
      <c r="AA159" s="45"/>
      <c r="AB159" s="14"/>
      <c r="AC159" s="45"/>
      <c r="AD159" s="45"/>
      <c r="AE159" s="14">
        <v>9</v>
      </c>
      <c r="AF159" s="45">
        <v>3</v>
      </c>
      <c r="AG159" s="45">
        <v>6</v>
      </c>
      <c r="AH159" s="14">
        <v>1</v>
      </c>
      <c r="AI159" s="14">
        <v>10</v>
      </c>
      <c r="AJ159" s="36" t="e">
        <f>#REF!</f>
        <v>#REF!</v>
      </c>
      <c r="AK159" s="36" t="e">
        <f>#REF!</f>
        <v>#REF!</v>
      </c>
      <c r="AL159" s="14">
        <v>29</v>
      </c>
      <c r="AM159" s="14">
        <v>20</v>
      </c>
      <c r="AN159" s="14">
        <v>1</v>
      </c>
      <c r="AO159" s="14">
        <v>1</v>
      </c>
      <c r="AP159" s="14">
        <v>7</v>
      </c>
      <c r="AQ159" s="14">
        <v>7</v>
      </c>
      <c r="AR159" s="45">
        <v>1</v>
      </c>
      <c r="AS159" s="45">
        <v>1</v>
      </c>
      <c r="AT159" s="45">
        <v>1</v>
      </c>
      <c r="AU159" s="45">
        <v>1</v>
      </c>
      <c r="AV159" s="14">
        <v>9</v>
      </c>
      <c r="AW159" s="45">
        <v>3</v>
      </c>
      <c r="AX159" s="45">
        <v>6</v>
      </c>
      <c r="AY159" s="22">
        <v>-2</v>
      </c>
      <c r="AZ159" s="34">
        <v>7</v>
      </c>
      <c r="BA159" s="34">
        <v>9</v>
      </c>
      <c r="BC159" s="15">
        <v>10</v>
      </c>
      <c r="BD159" s="15">
        <v>13</v>
      </c>
    </row>
    <row r="160" spans="1:56" s="15" customFormat="1" ht="20.25" customHeight="1" outlineLevel="1" x14ac:dyDescent="0.25">
      <c r="A160" s="7">
        <v>16</v>
      </c>
      <c r="B160" s="62" t="s">
        <v>180</v>
      </c>
      <c r="C160" s="45">
        <v>1</v>
      </c>
      <c r="D160" s="7">
        <v>3</v>
      </c>
      <c r="E160" s="14">
        <v>11</v>
      </c>
      <c r="F160" s="7">
        <v>4</v>
      </c>
      <c r="G160" s="7">
        <v>7</v>
      </c>
      <c r="H160" s="14">
        <v>26</v>
      </c>
      <c r="I160" s="14">
        <v>12</v>
      </c>
      <c r="J160" s="14">
        <v>1</v>
      </c>
      <c r="K160" s="14">
        <v>1</v>
      </c>
      <c r="L160" s="45">
        <v>3</v>
      </c>
      <c r="M160" s="45">
        <v>6</v>
      </c>
      <c r="N160" s="45">
        <v>1</v>
      </c>
      <c r="O160" s="45"/>
      <c r="P160" s="45"/>
      <c r="Q160" s="45"/>
      <c r="R160" s="14">
        <v>14</v>
      </c>
      <c r="S160" s="45">
        <v>5</v>
      </c>
      <c r="T160" s="45">
        <v>9</v>
      </c>
      <c r="U160" s="14">
        <f t="shared" si="72"/>
        <v>20</v>
      </c>
      <c r="V160" s="14">
        <f t="shared" si="75"/>
        <v>9</v>
      </c>
      <c r="W160" s="14">
        <v>1</v>
      </c>
      <c r="X160" s="14">
        <v>1</v>
      </c>
      <c r="Y160" s="45">
        <v>1</v>
      </c>
      <c r="Z160" s="45">
        <v>6</v>
      </c>
      <c r="AA160" s="45"/>
      <c r="AB160" s="14"/>
      <c r="AC160" s="45"/>
      <c r="AD160" s="45"/>
      <c r="AE160" s="14">
        <v>11</v>
      </c>
      <c r="AF160" s="45">
        <v>5</v>
      </c>
      <c r="AG160" s="45">
        <v>6</v>
      </c>
      <c r="AH160" s="14">
        <v>3</v>
      </c>
      <c r="AI160" s="14">
        <v>11</v>
      </c>
      <c r="AJ160" s="36" t="e">
        <f>#REF!</f>
        <v>#REF!</v>
      </c>
      <c r="AK160" s="36" t="e">
        <f>#REF!</f>
        <v>#REF!</v>
      </c>
      <c r="AL160" s="14">
        <v>31</v>
      </c>
      <c r="AM160" s="14">
        <v>17</v>
      </c>
      <c r="AN160" s="14">
        <v>1</v>
      </c>
      <c r="AO160" s="14">
        <v>1</v>
      </c>
      <c r="AP160" s="14">
        <v>5</v>
      </c>
      <c r="AQ160" s="14">
        <v>6</v>
      </c>
      <c r="AR160" s="45">
        <v>1</v>
      </c>
      <c r="AS160" s="45">
        <v>1</v>
      </c>
      <c r="AT160" s="45">
        <v>1</v>
      </c>
      <c r="AU160" s="45">
        <v>1</v>
      </c>
      <c r="AV160" s="14">
        <v>14</v>
      </c>
      <c r="AW160" s="45">
        <v>5</v>
      </c>
      <c r="AX160" s="45">
        <v>9</v>
      </c>
      <c r="AY160" s="22">
        <v>-6</v>
      </c>
      <c r="AZ160" s="34">
        <v>5</v>
      </c>
      <c r="BA160" s="34">
        <v>11</v>
      </c>
      <c r="BC160" s="15">
        <v>10</v>
      </c>
      <c r="BD160" s="15">
        <v>15</v>
      </c>
    </row>
    <row r="161" spans="1:56" s="15" customFormat="1" ht="20.25" customHeight="1" outlineLevel="1" x14ac:dyDescent="0.25">
      <c r="A161" s="7">
        <v>17</v>
      </c>
      <c r="B161" s="62" t="s">
        <v>181</v>
      </c>
      <c r="C161" s="45">
        <v>1</v>
      </c>
      <c r="D161" s="7">
        <v>3</v>
      </c>
      <c r="E161" s="14">
        <v>23</v>
      </c>
      <c r="F161" s="7">
        <v>6</v>
      </c>
      <c r="G161" s="7">
        <v>17</v>
      </c>
      <c r="H161" s="14">
        <v>53</v>
      </c>
      <c r="I161" s="14">
        <v>18</v>
      </c>
      <c r="J161" s="14">
        <v>1</v>
      </c>
      <c r="K161" s="14">
        <v>2</v>
      </c>
      <c r="L161" s="45">
        <v>3</v>
      </c>
      <c r="M161" s="45">
        <v>11</v>
      </c>
      <c r="N161" s="45">
        <v>1</v>
      </c>
      <c r="O161" s="45"/>
      <c r="P161" s="45"/>
      <c r="Q161" s="45"/>
      <c r="R161" s="14">
        <v>35</v>
      </c>
      <c r="S161" s="45">
        <v>10</v>
      </c>
      <c r="T161" s="45">
        <v>25</v>
      </c>
      <c r="U161" s="14">
        <f t="shared" si="72"/>
        <v>48</v>
      </c>
      <c r="V161" s="14">
        <f t="shared" si="75"/>
        <v>16</v>
      </c>
      <c r="W161" s="14">
        <v>1</v>
      </c>
      <c r="X161" s="14">
        <v>2</v>
      </c>
      <c r="Y161" s="45">
        <v>3</v>
      </c>
      <c r="Z161" s="45">
        <v>9</v>
      </c>
      <c r="AA161" s="45">
        <v>1</v>
      </c>
      <c r="AB161" s="14"/>
      <c r="AC161" s="45"/>
      <c r="AD161" s="45"/>
      <c r="AE161" s="14">
        <v>32</v>
      </c>
      <c r="AF161" s="45">
        <v>9</v>
      </c>
      <c r="AG161" s="45">
        <v>23</v>
      </c>
      <c r="AH161" s="14">
        <v>5</v>
      </c>
      <c r="AI161" s="14">
        <v>23</v>
      </c>
      <c r="AJ161" s="36" t="e">
        <f>#REF!</f>
        <v>#REF!</v>
      </c>
      <c r="AK161" s="36" t="e">
        <f>#REF!</f>
        <v>#REF!</v>
      </c>
      <c r="AL161" s="14">
        <v>59</v>
      </c>
      <c r="AM161" s="14">
        <v>24</v>
      </c>
      <c r="AN161" s="14">
        <v>1</v>
      </c>
      <c r="AO161" s="14">
        <v>2</v>
      </c>
      <c r="AP161" s="14">
        <v>5</v>
      </c>
      <c r="AQ161" s="14">
        <v>12</v>
      </c>
      <c r="AR161" s="45">
        <v>1</v>
      </c>
      <c r="AS161" s="45">
        <v>1</v>
      </c>
      <c r="AT161" s="45">
        <v>1</v>
      </c>
      <c r="AU161" s="45">
        <v>1</v>
      </c>
      <c r="AV161" s="14">
        <v>35</v>
      </c>
      <c r="AW161" s="45">
        <v>10</v>
      </c>
      <c r="AX161" s="45">
        <v>25</v>
      </c>
      <c r="AY161" s="22">
        <v>-5</v>
      </c>
      <c r="AZ161" s="34">
        <v>6</v>
      </c>
      <c r="BA161" s="34">
        <v>11</v>
      </c>
      <c r="BC161" s="15">
        <v>15</v>
      </c>
      <c r="BD161" s="15">
        <v>37</v>
      </c>
    </row>
    <row r="162" spans="1:56" s="15" customFormat="1" ht="20.25" customHeight="1" outlineLevel="1" x14ac:dyDescent="0.25">
      <c r="A162" s="7">
        <v>18</v>
      </c>
      <c r="B162" s="62" t="s">
        <v>182</v>
      </c>
      <c r="C162" s="45">
        <v>1</v>
      </c>
      <c r="D162" s="7">
        <v>7</v>
      </c>
      <c r="E162" s="14">
        <v>29</v>
      </c>
      <c r="F162" s="7">
        <v>8</v>
      </c>
      <c r="G162" s="7">
        <v>21</v>
      </c>
      <c r="H162" s="14">
        <v>64</v>
      </c>
      <c r="I162" s="14">
        <v>29</v>
      </c>
      <c r="J162" s="14">
        <v>1</v>
      </c>
      <c r="K162" s="14">
        <v>2</v>
      </c>
      <c r="L162" s="45">
        <v>9</v>
      </c>
      <c r="M162" s="45">
        <v>16</v>
      </c>
      <c r="N162" s="45">
        <v>1</v>
      </c>
      <c r="O162" s="45"/>
      <c r="P162" s="45"/>
      <c r="Q162" s="45"/>
      <c r="R162" s="14">
        <v>35</v>
      </c>
      <c r="S162" s="45">
        <v>8</v>
      </c>
      <c r="T162" s="45">
        <v>27</v>
      </c>
      <c r="U162" s="14">
        <f t="shared" si="72"/>
        <v>58</v>
      </c>
      <c r="V162" s="14">
        <f t="shared" si="75"/>
        <v>23</v>
      </c>
      <c r="W162" s="14">
        <v>1</v>
      </c>
      <c r="X162" s="14">
        <v>2</v>
      </c>
      <c r="Y162" s="45">
        <v>8</v>
      </c>
      <c r="Z162" s="45">
        <v>12</v>
      </c>
      <c r="AA162" s="45"/>
      <c r="AB162" s="14"/>
      <c r="AC162" s="45"/>
      <c r="AD162" s="45"/>
      <c r="AE162" s="14">
        <v>35</v>
      </c>
      <c r="AF162" s="45">
        <v>8</v>
      </c>
      <c r="AG162" s="45">
        <v>27</v>
      </c>
      <c r="AH162" s="14">
        <v>5</v>
      </c>
      <c r="AI162" s="14">
        <v>29</v>
      </c>
      <c r="AJ162" s="36" t="e">
        <f>#REF!</f>
        <v>#REF!</v>
      </c>
      <c r="AK162" s="36" t="e">
        <f>#REF!</f>
        <v>#REF!</v>
      </c>
      <c r="AL162" s="14">
        <v>73</v>
      </c>
      <c r="AM162" s="14">
        <v>38</v>
      </c>
      <c r="AN162" s="14">
        <v>1</v>
      </c>
      <c r="AO162" s="14">
        <v>2</v>
      </c>
      <c r="AP162" s="14">
        <v>12</v>
      </c>
      <c r="AQ162" s="14">
        <v>19</v>
      </c>
      <c r="AR162" s="45">
        <v>1</v>
      </c>
      <c r="AS162" s="45">
        <v>1</v>
      </c>
      <c r="AT162" s="45">
        <v>1</v>
      </c>
      <c r="AU162" s="45">
        <v>1</v>
      </c>
      <c r="AV162" s="14">
        <v>35</v>
      </c>
      <c r="AW162" s="45">
        <v>8</v>
      </c>
      <c r="AX162" s="45">
        <v>27</v>
      </c>
      <c r="AY162" s="22">
        <v>-6</v>
      </c>
      <c r="AZ162" s="34">
        <v>9</v>
      </c>
      <c r="BA162" s="34">
        <v>15</v>
      </c>
      <c r="BC162" s="15">
        <v>20</v>
      </c>
      <c r="BD162" s="15">
        <v>46</v>
      </c>
    </row>
    <row r="163" spans="1:56" s="15" customFormat="1" ht="20.25" customHeight="1" outlineLevel="1" x14ac:dyDescent="0.25">
      <c r="A163" s="7">
        <v>19</v>
      </c>
      <c r="B163" s="62" t="s">
        <v>183</v>
      </c>
      <c r="C163" s="45">
        <v>1</v>
      </c>
      <c r="D163" s="7">
        <v>4</v>
      </c>
      <c r="E163" s="14">
        <v>19</v>
      </c>
      <c r="F163" s="7">
        <v>6</v>
      </c>
      <c r="G163" s="7">
        <v>13</v>
      </c>
      <c r="H163" s="14">
        <v>41</v>
      </c>
      <c r="I163" s="14">
        <v>16</v>
      </c>
      <c r="J163" s="14">
        <v>1</v>
      </c>
      <c r="K163" s="14">
        <v>1</v>
      </c>
      <c r="L163" s="45">
        <v>3</v>
      </c>
      <c r="M163" s="45">
        <v>10</v>
      </c>
      <c r="N163" s="45">
        <v>1</v>
      </c>
      <c r="O163" s="45"/>
      <c r="P163" s="45"/>
      <c r="Q163" s="45"/>
      <c r="R163" s="14">
        <v>25</v>
      </c>
      <c r="S163" s="45">
        <v>9</v>
      </c>
      <c r="T163" s="45">
        <v>16</v>
      </c>
      <c r="U163" s="14">
        <f t="shared" si="72"/>
        <v>37</v>
      </c>
      <c r="V163" s="14">
        <f t="shared" si="75"/>
        <v>13</v>
      </c>
      <c r="W163" s="14">
        <v>1</v>
      </c>
      <c r="X163" s="14">
        <v>1</v>
      </c>
      <c r="Y163" s="45">
        <v>2</v>
      </c>
      <c r="Z163" s="45">
        <v>9</v>
      </c>
      <c r="AA163" s="45"/>
      <c r="AB163" s="14"/>
      <c r="AC163" s="45"/>
      <c r="AD163" s="45"/>
      <c r="AE163" s="14">
        <v>24</v>
      </c>
      <c r="AF163" s="45">
        <v>8</v>
      </c>
      <c r="AG163" s="45">
        <v>16</v>
      </c>
      <c r="AH163" s="14">
        <v>0</v>
      </c>
      <c r="AI163" s="14">
        <v>19</v>
      </c>
      <c r="AJ163" s="36" t="e">
        <f>#REF!</f>
        <v>#REF!</v>
      </c>
      <c r="AK163" s="36" t="e">
        <f>#REF!</f>
        <v>#REF!</v>
      </c>
      <c r="AL163" s="14">
        <v>50</v>
      </c>
      <c r="AM163" s="14">
        <v>25</v>
      </c>
      <c r="AN163" s="14">
        <v>1</v>
      </c>
      <c r="AO163" s="14">
        <v>1</v>
      </c>
      <c r="AP163" s="14">
        <v>6</v>
      </c>
      <c r="AQ163" s="14">
        <v>13</v>
      </c>
      <c r="AR163" s="45">
        <v>1</v>
      </c>
      <c r="AS163" s="45">
        <v>1</v>
      </c>
      <c r="AT163" s="45">
        <v>1</v>
      </c>
      <c r="AU163" s="45">
        <v>1</v>
      </c>
      <c r="AV163" s="14">
        <v>25</v>
      </c>
      <c r="AW163" s="45">
        <v>9</v>
      </c>
      <c r="AX163" s="45">
        <v>16</v>
      </c>
      <c r="AY163" s="22">
        <v>-4</v>
      </c>
      <c r="AZ163" s="34">
        <v>9</v>
      </c>
      <c r="BA163" s="34">
        <v>13</v>
      </c>
      <c r="BC163" s="15">
        <v>15</v>
      </c>
      <c r="BD163" s="15">
        <v>29</v>
      </c>
    </row>
    <row r="164" spans="1:56" ht="12.75" x14ac:dyDescent="0.25">
      <c r="AJ164" s="36" t="e">
        <f>#REF!</f>
        <v>#REF!</v>
      </c>
      <c r="AK164" s="36" t="e">
        <f>#REF!</f>
        <v>#REF!</v>
      </c>
    </row>
    <row r="165" spans="1:56" ht="12.75" x14ac:dyDescent="0.25">
      <c r="AJ165" s="36" t="e">
        <f>#REF!</f>
        <v>#REF!</v>
      </c>
      <c r="AK165" s="36" t="e">
        <f>#REF!</f>
        <v>#REF!</v>
      </c>
    </row>
  </sheetData>
  <mergeCells count="60">
    <mergeCell ref="A2:BA2"/>
    <mergeCell ref="A3:BA3"/>
    <mergeCell ref="A4:BA4"/>
    <mergeCell ref="A6:A9"/>
    <mergeCell ref="B6:B9"/>
    <mergeCell ref="C6:T6"/>
    <mergeCell ref="U6:AH6"/>
    <mergeCell ref="AV7:AX7"/>
    <mergeCell ref="AI6:AX6"/>
    <mergeCell ref="AY6:BA6"/>
    <mergeCell ref="C7:C9"/>
    <mergeCell ref="D7:D9"/>
    <mergeCell ref="E7:G7"/>
    <mergeCell ref="H7:H9"/>
    <mergeCell ref="E8:E9"/>
    <mergeCell ref="F8:G8"/>
    <mergeCell ref="Y8:Z8"/>
    <mergeCell ref="U7:U9"/>
    <mergeCell ref="I7:Q7"/>
    <mergeCell ref="R7:T7"/>
    <mergeCell ref="S8:T8"/>
    <mergeCell ref="V8:V9"/>
    <mergeCell ref="I8:I9"/>
    <mergeCell ref="J8:J9"/>
    <mergeCell ref="K8:K9"/>
    <mergeCell ref="L8:M8"/>
    <mergeCell ref="R8:R9"/>
    <mergeCell ref="O8:O9"/>
    <mergeCell ref="P8:P9"/>
    <mergeCell ref="Q8:Q9"/>
    <mergeCell ref="N8:N9"/>
    <mergeCell ref="AZ7:AZ9"/>
    <mergeCell ref="BA7:BA9"/>
    <mergeCell ref="V7:AD7"/>
    <mergeCell ref="AE7:AG7"/>
    <mergeCell ref="AF8:AG8"/>
    <mergeCell ref="AI8:AI9"/>
    <mergeCell ref="AY7:AY9"/>
    <mergeCell ref="AA8:AA9"/>
    <mergeCell ref="AB8:AB9"/>
    <mergeCell ref="AC8:AC9"/>
    <mergeCell ref="AE8:AE9"/>
    <mergeCell ref="AD8:AD9"/>
    <mergeCell ref="W8:W9"/>
    <mergeCell ref="X8:X9"/>
    <mergeCell ref="AM8:AM9"/>
    <mergeCell ref="AH7:AH9"/>
    <mergeCell ref="AI7:AK7"/>
    <mergeCell ref="AL7:AL9"/>
    <mergeCell ref="AM7:AU7"/>
    <mergeCell ref="AN8:AN9"/>
    <mergeCell ref="AJ8:AK8"/>
    <mergeCell ref="AW8:AX8"/>
    <mergeCell ref="AO8:AO9"/>
    <mergeCell ref="AP8:AQ8"/>
    <mergeCell ref="AR8:AR9"/>
    <mergeCell ref="AS8:AS9"/>
    <mergeCell ref="AT8:AT9"/>
    <mergeCell ref="AU8:AU9"/>
    <mergeCell ref="AV8:AV9"/>
  </mergeCells>
  <phoneticPr fontId="65" type="noConversion"/>
  <printOptions horizontalCentered="1"/>
  <pageMargins left="0" right="0" top="0.35433070866141703" bottom="0.511811023622047" header="0.196850393700787" footer="0.196850393700787"/>
  <pageSetup paperSize="8" scale="75" orientation="landscape" blackAndWhite="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BR18"/>
  <sheetViews>
    <sheetView topLeftCell="E2" zoomScale="50" zoomScaleNormal="50" zoomScalePageLayoutView="85" workbookViewId="0">
      <selection activeCell="A2" sqref="A2:BP2"/>
    </sheetView>
  </sheetViews>
  <sheetFormatPr defaultColWidth="9" defaultRowHeight="15.75" x14ac:dyDescent="0.25"/>
  <cols>
    <col min="1" max="1" width="2.5" style="257" customWidth="1"/>
    <col min="2" max="2" width="8" style="263" customWidth="1"/>
    <col min="3" max="3" width="6.75" style="257" customWidth="1"/>
    <col min="4" max="5" width="4.625" style="257" bestFit="1" customWidth="1"/>
    <col min="6" max="6" width="6.125" style="257" bestFit="1" customWidth="1"/>
    <col min="7" max="7" width="7.625" style="257" customWidth="1"/>
    <col min="8" max="8" width="4.625" style="257" bestFit="1" customWidth="1"/>
    <col min="9" max="10" width="6.125" style="257" bestFit="1" customWidth="1"/>
    <col min="11" max="11" width="6.625" style="257" bestFit="1" customWidth="1"/>
    <col min="12" max="13" width="4.625" style="257" bestFit="1" customWidth="1"/>
    <col min="14" max="14" width="6.125" style="257" bestFit="1" customWidth="1"/>
    <col min="15" max="15" width="6.625" style="257" bestFit="1" customWidth="1"/>
    <col min="16" max="16" width="6.125" style="257" bestFit="1" customWidth="1"/>
    <col min="17" max="17" width="4.625" style="257" bestFit="1" customWidth="1"/>
    <col min="18" max="19" width="6.125" style="257" bestFit="1" customWidth="1"/>
    <col min="20" max="21" width="4.625" style="257" bestFit="1" customWidth="1"/>
    <col min="22" max="22" width="6.625" style="257" bestFit="1" customWidth="1"/>
    <col min="23" max="23" width="6.625" style="257" customWidth="1"/>
    <col min="24" max="24" width="6.875" style="18" customWidth="1"/>
    <col min="25" max="25" width="4.625" style="18" bestFit="1" customWidth="1"/>
    <col min="26" max="26" width="6.125" style="18" bestFit="1" customWidth="1"/>
    <col min="27" max="27" width="4.625" style="18" bestFit="1" customWidth="1"/>
    <col min="28" max="28" width="6.625" style="18" bestFit="1" customWidth="1"/>
    <col min="29" max="30" width="4.625" style="18" bestFit="1" customWidth="1"/>
    <col min="31" max="31" width="6.125" style="18" bestFit="1" customWidth="1"/>
    <col min="32" max="32" width="6.625" style="18" bestFit="1" customWidth="1"/>
    <col min="33" max="33" width="4.625" style="18" bestFit="1" customWidth="1"/>
    <col min="34" max="35" width="5.125" style="18" customWidth="1"/>
    <col min="36" max="36" width="6.625" style="18" bestFit="1" customWidth="1"/>
    <col min="37" max="39" width="4.625" style="18" bestFit="1" customWidth="1"/>
    <col min="40" max="40" width="6.625" style="18" bestFit="1" customWidth="1"/>
    <col min="41" max="42" width="4.625" style="18" bestFit="1" customWidth="1"/>
    <col min="43" max="43" width="6.125" style="18" bestFit="1" customWidth="1"/>
    <col min="44" max="44" width="6.625" style="18" bestFit="1" customWidth="1"/>
    <col min="45" max="45" width="6.125" style="18" bestFit="1" customWidth="1"/>
    <col min="46" max="46" width="4.625" style="18" bestFit="1" customWidth="1"/>
    <col min="47" max="47" width="7.25" style="18" bestFit="1" customWidth="1"/>
    <col min="48" max="48" width="6.625" style="18" bestFit="1" customWidth="1"/>
    <col min="49" max="50" width="4.625" style="18" bestFit="1" customWidth="1"/>
    <col min="51" max="51" width="6.875" style="18" customWidth="1"/>
    <col min="52" max="52" width="6.125" style="18" bestFit="1" customWidth="1"/>
    <col min="53" max="54" width="4.625" style="18" bestFit="1" customWidth="1"/>
    <col min="55" max="55" width="6.25" style="18" bestFit="1" customWidth="1"/>
    <col min="56" max="56" width="6.125" style="18" bestFit="1" customWidth="1"/>
    <col min="57" max="58" width="4.625" style="18" bestFit="1" customWidth="1"/>
    <col min="59" max="59" width="6.25" style="18" bestFit="1" customWidth="1"/>
    <col min="60" max="61" width="6.125" style="18" bestFit="1" customWidth="1"/>
    <col min="62" max="62" width="4.625" style="18" bestFit="1" customWidth="1"/>
    <col min="63" max="63" width="6.25" style="18" bestFit="1" customWidth="1"/>
    <col min="64" max="65" width="6.125" style="18" bestFit="1" customWidth="1"/>
    <col min="66" max="66" width="4.625" style="18" bestFit="1" customWidth="1"/>
    <col min="67" max="67" width="6.25" style="18" bestFit="1" customWidth="1"/>
    <col min="68" max="68" width="6.125" style="18" bestFit="1" customWidth="1"/>
    <col min="69" max="16384" width="9" style="18"/>
  </cols>
  <sheetData>
    <row r="1" spans="1:70" s="17" customFormat="1" ht="27" hidden="1" customHeight="1" x14ac:dyDescent="0.25">
      <c r="A1" s="109" t="str">
        <f>'PL 2A1'!A1</f>
        <v>ỦY BAN NHÂN DÂN TỈNH TUYÊN QUANG</v>
      </c>
      <c r="B1" s="259"/>
      <c r="C1" s="109"/>
      <c r="D1" s="109"/>
      <c r="E1" s="109"/>
      <c r="F1" s="109"/>
      <c r="G1" s="109"/>
      <c r="H1" s="110"/>
      <c r="I1" s="110"/>
      <c r="J1" s="110"/>
      <c r="K1" s="110"/>
      <c r="L1" s="110"/>
      <c r="M1" s="110"/>
      <c r="N1" s="110"/>
      <c r="O1" s="110"/>
      <c r="P1" s="110"/>
      <c r="Q1" s="110"/>
      <c r="R1" s="110"/>
      <c r="S1" s="110"/>
      <c r="T1" s="110"/>
      <c r="U1" s="110"/>
      <c r="V1" s="110"/>
      <c r="W1" s="110"/>
    </row>
    <row r="2" spans="1:70" s="17" customFormat="1" ht="59.25" customHeight="1" x14ac:dyDescent="0.25">
      <c r="A2" s="407" t="s">
        <v>326</v>
      </c>
      <c r="B2" s="407"/>
      <c r="C2" s="407"/>
      <c r="D2" s="407"/>
      <c r="E2" s="407"/>
      <c r="F2" s="407"/>
      <c r="G2" s="407"/>
      <c r="H2" s="407"/>
      <c r="I2" s="407"/>
      <c r="J2" s="407"/>
      <c r="K2" s="407"/>
      <c r="L2" s="407"/>
      <c r="M2" s="407"/>
      <c r="N2" s="407"/>
      <c r="O2" s="407"/>
      <c r="P2" s="407"/>
      <c r="Q2" s="407"/>
      <c r="R2" s="407"/>
      <c r="S2" s="407"/>
      <c r="T2" s="407"/>
      <c r="U2" s="407"/>
      <c r="V2" s="407"/>
      <c r="W2" s="407"/>
      <c r="X2" s="407"/>
      <c r="Y2" s="407"/>
      <c r="Z2" s="407"/>
      <c r="AA2" s="407"/>
      <c r="AB2" s="407"/>
      <c r="AC2" s="407"/>
      <c r="AD2" s="407"/>
      <c r="AE2" s="407"/>
      <c r="AF2" s="407"/>
      <c r="AG2" s="407"/>
      <c r="AH2" s="407"/>
      <c r="AI2" s="407"/>
      <c r="AJ2" s="407"/>
      <c r="AK2" s="407"/>
      <c r="AL2" s="407"/>
      <c r="AM2" s="407"/>
      <c r="AN2" s="407"/>
      <c r="AO2" s="407"/>
      <c r="AP2" s="407"/>
      <c r="AQ2" s="407"/>
      <c r="AR2" s="407"/>
      <c r="AS2" s="407"/>
      <c r="AT2" s="407"/>
      <c r="AU2" s="407"/>
      <c r="AV2" s="407"/>
      <c r="AW2" s="407"/>
      <c r="AX2" s="407"/>
      <c r="AY2" s="407"/>
      <c r="AZ2" s="407"/>
      <c r="BA2" s="407"/>
      <c r="BB2" s="407"/>
      <c r="BC2" s="407"/>
      <c r="BD2" s="407"/>
      <c r="BE2" s="407"/>
      <c r="BF2" s="407"/>
      <c r="BG2" s="407"/>
      <c r="BH2" s="407"/>
      <c r="BI2" s="407"/>
      <c r="BJ2" s="407"/>
      <c r="BK2" s="407"/>
      <c r="BL2" s="407"/>
      <c r="BM2" s="407"/>
      <c r="BN2" s="407"/>
      <c r="BO2" s="407"/>
      <c r="BP2" s="407"/>
    </row>
    <row r="3" spans="1:70" ht="27.75" customHeight="1" x14ac:dyDescent="0.25">
      <c r="A3" s="408" t="str">
        <f>'PL 2A1'!A3:AR3</f>
        <v>(Kèm theo Kế hoạch số 205/KH-UBND ngày 31 tháng  8  năm 2023 của UBND tỉnh Tuyên Quang)</v>
      </c>
      <c r="B3" s="408"/>
      <c r="C3" s="408"/>
      <c r="D3" s="408"/>
      <c r="E3" s="408"/>
      <c r="F3" s="408"/>
      <c r="G3" s="408"/>
      <c r="H3" s="408"/>
      <c r="I3" s="408"/>
      <c r="J3" s="408"/>
      <c r="K3" s="408"/>
      <c r="L3" s="408"/>
      <c r="M3" s="408"/>
      <c r="N3" s="408"/>
      <c r="O3" s="408"/>
      <c r="P3" s="408"/>
      <c r="Q3" s="408"/>
      <c r="R3" s="408"/>
      <c r="S3" s="408"/>
      <c r="T3" s="408"/>
      <c r="U3" s="408"/>
      <c r="V3" s="408"/>
      <c r="W3" s="408"/>
      <c r="X3" s="408"/>
      <c r="Y3" s="408"/>
      <c r="Z3" s="408"/>
      <c r="AA3" s="408"/>
      <c r="AB3" s="408"/>
      <c r="AC3" s="408"/>
      <c r="AD3" s="408"/>
      <c r="AE3" s="408"/>
      <c r="AF3" s="408"/>
      <c r="AG3" s="408"/>
      <c r="AH3" s="408"/>
      <c r="AI3" s="408"/>
      <c r="AJ3" s="408"/>
      <c r="AK3" s="408"/>
      <c r="AL3" s="408"/>
      <c r="AM3" s="408"/>
      <c r="AN3" s="408"/>
      <c r="AO3" s="408"/>
      <c r="AP3" s="408"/>
      <c r="AQ3" s="408"/>
      <c r="AR3" s="408"/>
      <c r="AS3" s="408"/>
      <c r="AT3" s="408"/>
      <c r="AU3" s="408"/>
      <c r="AV3" s="408"/>
      <c r="AW3" s="408"/>
      <c r="AX3" s="408"/>
      <c r="AY3" s="408"/>
      <c r="AZ3" s="408"/>
      <c r="BA3" s="408"/>
      <c r="BB3" s="408"/>
      <c r="BC3" s="408"/>
      <c r="BD3" s="408"/>
      <c r="BE3" s="408"/>
      <c r="BF3" s="408"/>
      <c r="BG3" s="408"/>
      <c r="BH3" s="408"/>
      <c r="BI3" s="408"/>
      <c r="BJ3" s="408"/>
      <c r="BK3" s="408"/>
      <c r="BL3" s="408"/>
      <c r="BM3" s="408"/>
      <c r="BN3" s="408"/>
      <c r="BO3" s="408"/>
      <c r="BP3" s="408"/>
    </row>
    <row r="4" spans="1:70" ht="42.75" customHeight="1" x14ac:dyDescent="0.25">
      <c r="A4" s="342" t="s">
        <v>16</v>
      </c>
      <c r="B4" s="342" t="s">
        <v>207</v>
      </c>
      <c r="C4" s="397" t="s">
        <v>229</v>
      </c>
      <c r="D4" s="397"/>
      <c r="E4" s="397"/>
      <c r="F4" s="397"/>
      <c r="G4" s="397"/>
      <c r="H4" s="397"/>
      <c r="I4" s="397"/>
      <c r="J4" s="397"/>
      <c r="K4" s="397"/>
      <c r="L4" s="397"/>
      <c r="M4" s="397"/>
      <c r="N4" s="397"/>
      <c r="O4" s="397"/>
      <c r="P4" s="397"/>
      <c r="Q4" s="397"/>
      <c r="R4" s="397"/>
      <c r="S4" s="397"/>
      <c r="T4" s="397"/>
      <c r="U4" s="397"/>
      <c r="V4" s="397"/>
      <c r="W4" s="397"/>
      <c r="X4" s="397" t="s">
        <v>260</v>
      </c>
      <c r="Y4" s="397"/>
      <c r="Z4" s="397"/>
      <c r="AA4" s="397"/>
      <c r="AB4" s="397"/>
      <c r="AC4" s="397"/>
      <c r="AD4" s="397"/>
      <c r="AE4" s="397"/>
      <c r="AF4" s="397"/>
      <c r="AG4" s="397"/>
      <c r="AH4" s="397"/>
      <c r="AI4" s="397"/>
      <c r="AJ4" s="397"/>
      <c r="AK4" s="397"/>
      <c r="AL4" s="397"/>
      <c r="AM4" s="397"/>
      <c r="AN4" s="397"/>
      <c r="AO4" s="397"/>
      <c r="AP4" s="397"/>
      <c r="AQ4" s="397"/>
      <c r="AR4" s="397"/>
      <c r="AS4" s="401" t="s">
        <v>304</v>
      </c>
      <c r="AT4" s="402"/>
      <c r="AU4" s="402"/>
      <c r="AV4" s="402"/>
      <c r="AW4" s="402"/>
      <c r="AX4" s="402"/>
      <c r="AY4" s="402"/>
      <c r="AZ4" s="402"/>
      <c r="BA4" s="402"/>
      <c r="BB4" s="402"/>
      <c r="BC4" s="402"/>
      <c r="BD4" s="402"/>
      <c r="BE4" s="402"/>
      <c r="BF4" s="402"/>
      <c r="BG4" s="402"/>
      <c r="BH4" s="402"/>
      <c r="BI4" s="402"/>
      <c r="BJ4" s="402"/>
      <c r="BK4" s="402"/>
      <c r="BL4" s="402"/>
      <c r="BM4" s="402"/>
      <c r="BN4" s="402"/>
      <c r="BO4" s="402"/>
      <c r="BP4" s="403"/>
    </row>
    <row r="5" spans="1:70" ht="39.75" customHeight="1" x14ac:dyDescent="0.25">
      <c r="A5" s="343"/>
      <c r="B5" s="343"/>
      <c r="C5" s="398" t="s">
        <v>217</v>
      </c>
      <c r="D5" s="394" t="s">
        <v>249</v>
      </c>
      <c r="E5" s="395"/>
      <c r="F5" s="395"/>
      <c r="G5" s="395"/>
      <c r="H5" s="395"/>
      <c r="I5" s="395"/>
      <c r="J5" s="395"/>
      <c r="K5" s="395"/>
      <c r="L5" s="395"/>
      <c r="M5" s="395"/>
      <c r="N5" s="395"/>
      <c r="O5" s="395"/>
      <c r="P5" s="395"/>
      <c r="Q5" s="395"/>
      <c r="R5" s="395"/>
      <c r="S5" s="395"/>
      <c r="T5" s="395"/>
      <c r="U5" s="395"/>
      <c r="V5" s="395"/>
      <c r="W5" s="396"/>
      <c r="X5" s="398" t="s">
        <v>217</v>
      </c>
      <c r="Y5" s="394" t="s">
        <v>249</v>
      </c>
      <c r="Z5" s="395"/>
      <c r="AA5" s="395"/>
      <c r="AB5" s="395"/>
      <c r="AC5" s="395"/>
      <c r="AD5" s="395"/>
      <c r="AE5" s="395"/>
      <c r="AF5" s="395"/>
      <c r="AG5" s="395"/>
      <c r="AH5" s="395"/>
      <c r="AI5" s="395"/>
      <c r="AJ5" s="395"/>
      <c r="AK5" s="395"/>
      <c r="AL5" s="395"/>
      <c r="AM5" s="395"/>
      <c r="AN5" s="395"/>
      <c r="AO5" s="395"/>
      <c r="AP5" s="395"/>
      <c r="AQ5" s="395"/>
      <c r="AR5" s="396"/>
      <c r="AS5" s="404"/>
      <c r="AT5" s="405"/>
      <c r="AU5" s="405"/>
      <c r="AV5" s="405"/>
      <c r="AW5" s="405"/>
      <c r="AX5" s="405"/>
      <c r="AY5" s="405"/>
      <c r="AZ5" s="405"/>
      <c r="BA5" s="405"/>
      <c r="BB5" s="405"/>
      <c r="BC5" s="405"/>
      <c r="BD5" s="405"/>
      <c r="BE5" s="405"/>
      <c r="BF5" s="405"/>
      <c r="BG5" s="405"/>
      <c r="BH5" s="405"/>
      <c r="BI5" s="405"/>
      <c r="BJ5" s="405"/>
      <c r="BK5" s="405"/>
      <c r="BL5" s="405"/>
      <c r="BM5" s="405"/>
      <c r="BN5" s="405"/>
      <c r="BO5" s="405"/>
      <c r="BP5" s="406"/>
    </row>
    <row r="6" spans="1:70" ht="50.25" customHeight="1" x14ac:dyDescent="0.25">
      <c r="A6" s="343"/>
      <c r="B6" s="343"/>
      <c r="C6" s="399"/>
      <c r="D6" s="341" t="s">
        <v>237</v>
      </c>
      <c r="E6" s="341"/>
      <c r="F6" s="341"/>
      <c r="G6" s="341"/>
      <c r="H6" s="341" t="s">
        <v>238</v>
      </c>
      <c r="I6" s="341"/>
      <c r="J6" s="341"/>
      <c r="K6" s="341"/>
      <c r="L6" s="341" t="s">
        <v>239</v>
      </c>
      <c r="M6" s="341"/>
      <c r="N6" s="341"/>
      <c r="O6" s="341"/>
      <c r="P6" s="341" t="s">
        <v>240</v>
      </c>
      <c r="Q6" s="341"/>
      <c r="R6" s="341"/>
      <c r="S6" s="341"/>
      <c r="T6" s="341" t="s">
        <v>241</v>
      </c>
      <c r="U6" s="341"/>
      <c r="V6" s="341"/>
      <c r="W6" s="341"/>
      <c r="X6" s="399"/>
      <c r="Y6" s="341" t="s">
        <v>237</v>
      </c>
      <c r="Z6" s="341"/>
      <c r="AA6" s="341"/>
      <c r="AB6" s="341"/>
      <c r="AC6" s="341" t="s">
        <v>238</v>
      </c>
      <c r="AD6" s="341"/>
      <c r="AE6" s="341"/>
      <c r="AF6" s="341"/>
      <c r="AG6" s="341" t="s">
        <v>239</v>
      </c>
      <c r="AH6" s="341"/>
      <c r="AI6" s="341"/>
      <c r="AJ6" s="341"/>
      <c r="AK6" s="341" t="s">
        <v>240</v>
      </c>
      <c r="AL6" s="341"/>
      <c r="AM6" s="341"/>
      <c r="AN6" s="341"/>
      <c r="AO6" s="341" t="s">
        <v>241</v>
      </c>
      <c r="AP6" s="341"/>
      <c r="AQ6" s="341"/>
      <c r="AR6" s="341"/>
      <c r="AS6" s="345" t="s">
        <v>313</v>
      </c>
      <c r="AT6" s="346"/>
      <c r="AU6" s="346"/>
      <c r="AV6" s="347"/>
      <c r="AW6" s="341" t="s">
        <v>237</v>
      </c>
      <c r="AX6" s="341"/>
      <c r="AY6" s="341"/>
      <c r="AZ6" s="341"/>
      <c r="BA6" s="341" t="s">
        <v>238</v>
      </c>
      <c r="BB6" s="341"/>
      <c r="BC6" s="341"/>
      <c r="BD6" s="341"/>
      <c r="BE6" s="341" t="s">
        <v>239</v>
      </c>
      <c r="BF6" s="341"/>
      <c r="BG6" s="341"/>
      <c r="BH6" s="341"/>
      <c r="BI6" s="341" t="s">
        <v>240</v>
      </c>
      <c r="BJ6" s="341"/>
      <c r="BK6" s="341"/>
      <c r="BL6" s="341"/>
      <c r="BM6" s="341" t="s">
        <v>241</v>
      </c>
      <c r="BN6" s="341"/>
      <c r="BO6" s="341"/>
      <c r="BP6" s="341"/>
    </row>
    <row r="7" spans="1:70" ht="69.75" customHeight="1" x14ac:dyDescent="0.25">
      <c r="A7" s="343"/>
      <c r="B7" s="343"/>
      <c r="C7" s="399"/>
      <c r="D7" s="345" t="s">
        <v>4</v>
      </c>
      <c r="E7" s="347"/>
      <c r="F7" s="392" t="s">
        <v>19</v>
      </c>
      <c r="G7" s="393"/>
      <c r="H7" s="345" t="s">
        <v>4</v>
      </c>
      <c r="I7" s="347"/>
      <c r="J7" s="392" t="s">
        <v>19</v>
      </c>
      <c r="K7" s="393"/>
      <c r="L7" s="345" t="s">
        <v>4</v>
      </c>
      <c r="M7" s="347"/>
      <c r="N7" s="392" t="s">
        <v>19</v>
      </c>
      <c r="O7" s="393"/>
      <c r="P7" s="345" t="s">
        <v>4</v>
      </c>
      <c r="Q7" s="347"/>
      <c r="R7" s="392" t="s">
        <v>19</v>
      </c>
      <c r="S7" s="393"/>
      <c r="T7" s="345" t="s">
        <v>4</v>
      </c>
      <c r="U7" s="347"/>
      <c r="V7" s="392" t="s">
        <v>19</v>
      </c>
      <c r="W7" s="393"/>
      <c r="X7" s="399"/>
      <c r="Y7" s="345" t="s">
        <v>4</v>
      </c>
      <c r="Z7" s="347"/>
      <c r="AA7" s="392" t="s">
        <v>19</v>
      </c>
      <c r="AB7" s="393"/>
      <c r="AC7" s="345" t="s">
        <v>4</v>
      </c>
      <c r="AD7" s="347"/>
      <c r="AE7" s="392" t="s">
        <v>19</v>
      </c>
      <c r="AF7" s="393"/>
      <c r="AG7" s="345" t="s">
        <v>4</v>
      </c>
      <c r="AH7" s="347"/>
      <c r="AI7" s="392" t="s">
        <v>19</v>
      </c>
      <c r="AJ7" s="393"/>
      <c r="AK7" s="345" t="s">
        <v>4</v>
      </c>
      <c r="AL7" s="347"/>
      <c r="AM7" s="392" t="s">
        <v>19</v>
      </c>
      <c r="AN7" s="393"/>
      <c r="AO7" s="345" t="s">
        <v>4</v>
      </c>
      <c r="AP7" s="347"/>
      <c r="AQ7" s="392" t="s">
        <v>19</v>
      </c>
      <c r="AR7" s="393"/>
      <c r="AS7" s="345" t="s">
        <v>4</v>
      </c>
      <c r="AT7" s="347"/>
      <c r="AU7" s="392" t="s">
        <v>19</v>
      </c>
      <c r="AV7" s="393"/>
      <c r="AW7" s="345" t="s">
        <v>4</v>
      </c>
      <c r="AX7" s="347"/>
      <c r="AY7" s="392" t="s">
        <v>19</v>
      </c>
      <c r="AZ7" s="393"/>
      <c r="BA7" s="345" t="s">
        <v>4</v>
      </c>
      <c r="BB7" s="347"/>
      <c r="BC7" s="392" t="s">
        <v>19</v>
      </c>
      <c r="BD7" s="393"/>
      <c r="BE7" s="345" t="s">
        <v>4</v>
      </c>
      <c r="BF7" s="347"/>
      <c r="BG7" s="392" t="s">
        <v>19</v>
      </c>
      <c r="BH7" s="393"/>
      <c r="BI7" s="345" t="s">
        <v>4</v>
      </c>
      <c r="BJ7" s="347"/>
      <c r="BK7" s="392" t="s">
        <v>19</v>
      </c>
      <c r="BL7" s="393"/>
      <c r="BM7" s="345" t="s">
        <v>4</v>
      </c>
      <c r="BN7" s="347"/>
      <c r="BO7" s="392" t="s">
        <v>19</v>
      </c>
      <c r="BP7" s="393"/>
    </row>
    <row r="8" spans="1:70" ht="84.75" customHeight="1" x14ac:dyDescent="0.25">
      <c r="A8" s="344"/>
      <c r="B8" s="344"/>
      <c r="C8" s="400"/>
      <c r="D8" s="251" t="s">
        <v>258</v>
      </c>
      <c r="E8" s="251" t="s">
        <v>259</v>
      </c>
      <c r="F8" s="251" t="s">
        <v>258</v>
      </c>
      <c r="G8" s="251" t="s">
        <v>259</v>
      </c>
      <c r="H8" s="251" t="s">
        <v>258</v>
      </c>
      <c r="I8" s="251" t="s">
        <v>259</v>
      </c>
      <c r="J8" s="251" t="s">
        <v>258</v>
      </c>
      <c r="K8" s="251" t="s">
        <v>259</v>
      </c>
      <c r="L8" s="251" t="s">
        <v>258</v>
      </c>
      <c r="M8" s="251" t="s">
        <v>259</v>
      </c>
      <c r="N8" s="251" t="s">
        <v>258</v>
      </c>
      <c r="O8" s="251" t="s">
        <v>259</v>
      </c>
      <c r="P8" s="251" t="s">
        <v>258</v>
      </c>
      <c r="Q8" s="251" t="s">
        <v>259</v>
      </c>
      <c r="R8" s="251" t="s">
        <v>258</v>
      </c>
      <c r="S8" s="251" t="s">
        <v>259</v>
      </c>
      <c r="T8" s="251" t="s">
        <v>258</v>
      </c>
      <c r="U8" s="251" t="s">
        <v>259</v>
      </c>
      <c r="V8" s="251" t="s">
        <v>258</v>
      </c>
      <c r="W8" s="251" t="s">
        <v>259</v>
      </c>
      <c r="X8" s="400"/>
      <c r="Y8" s="251" t="s">
        <v>258</v>
      </c>
      <c r="Z8" s="251" t="s">
        <v>259</v>
      </c>
      <c r="AA8" s="251" t="s">
        <v>258</v>
      </c>
      <c r="AB8" s="251" t="s">
        <v>259</v>
      </c>
      <c r="AC8" s="251" t="s">
        <v>258</v>
      </c>
      <c r="AD8" s="251" t="s">
        <v>259</v>
      </c>
      <c r="AE8" s="251" t="s">
        <v>258</v>
      </c>
      <c r="AF8" s="251" t="s">
        <v>259</v>
      </c>
      <c r="AG8" s="251" t="s">
        <v>258</v>
      </c>
      <c r="AH8" s="251" t="s">
        <v>259</v>
      </c>
      <c r="AI8" s="251" t="s">
        <v>258</v>
      </c>
      <c r="AJ8" s="251" t="s">
        <v>259</v>
      </c>
      <c r="AK8" s="251" t="s">
        <v>258</v>
      </c>
      <c r="AL8" s="251" t="s">
        <v>259</v>
      </c>
      <c r="AM8" s="251" t="s">
        <v>258</v>
      </c>
      <c r="AN8" s="251" t="s">
        <v>259</v>
      </c>
      <c r="AO8" s="251" t="s">
        <v>258</v>
      </c>
      <c r="AP8" s="251" t="s">
        <v>259</v>
      </c>
      <c r="AQ8" s="251" t="s">
        <v>258</v>
      </c>
      <c r="AR8" s="251" t="s">
        <v>259</v>
      </c>
      <c r="AS8" s="251" t="s">
        <v>258</v>
      </c>
      <c r="AT8" s="251" t="s">
        <v>259</v>
      </c>
      <c r="AU8" s="251" t="s">
        <v>258</v>
      </c>
      <c r="AV8" s="251" t="s">
        <v>259</v>
      </c>
      <c r="AW8" s="251" t="s">
        <v>258</v>
      </c>
      <c r="AX8" s="251" t="s">
        <v>259</v>
      </c>
      <c r="AY8" s="251" t="s">
        <v>258</v>
      </c>
      <c r="AZ8" s="251" t="s">
        <v>259</v>
      </c>
      <c r="BA8" s="251" t="s">
        <v>258</v>
      </c>
      <c r="BB8" s="251" t="s">
        <v>259</v>
      </c>
      <c r="BC8" s="251" t="s">
        <v>258</v>
      </c>
      <c r="BD8" s="251" t="s">
        <v>259</v>
      </c>
      <c r="BE8" s="251" t="s">
        <v>258</v>
      </c>
      <c r="BF8" s="251" t="s">
        <v>259</v>
      </c>
      <c r="BG8" s="251" t="s">
        <v>258</v>
      </c>
      <c r="BH8" s="251" t="s">
        <v>259</v>
      </c>
      <c r="BI8" s="251" t="s">
        <v>258</v>
      </c>
      <c r="BJ8" s="251" t="s">
        <v>259</v>
      </c>
      <c r="BK8" s="251" t="s">
        <v>258</v>
      </c>
      <c r="BL8" s="251" t="s">
        <v>259</v>
      </c>
      <c r="BM8" s="251" t="s">
        <v>258</v>
      </c>
      <c r="BN8" s="251" t="s">
        <v>259</v>
      </c>
      <c r="BO8" s="251" t="s">
        <v>258</v>
      </c>
      <c r="BP8" s="251" t="s">
        <v>259</v>
      </c>
    </row>
    <row r="9" spans="1:70" ht="88.5" customHeight="1" x14ac:dyDescent="0.25">
      <c r="A9" s="91">
        <v>1</v>
      </c>
      <c r="B9" s="91">
        <v>2</v>
      </c>
      <c r="C9" s="91">
        <v>3</v>
      </c>
      <c r="D9" s="91">
        <v>4</v>
      </c>
      <c r="E9" s="91">
        <v>5</v>
      </c>
      <c r="F9" s="91">
        <v>6</v>
      </c>
      <c r="G9" s="91">
        <v>7</v>
      </c>
      <c r="H9" s="91">
        <v>8</v>
      </c>
      <c r="I9" s="91">
        <v>9</v>
      </c>
      <c r="J9" s="91">
        <v>10</v>
      </c>
      <c r="K9" s="91">
        <v>11</v>
      </c>
      <c r="L9" s="91">
        <v>12</v>
      </c>
      <c r="M9" s="91">
        <v>13</v>
      </c>
      <c r="N9" s="91">
        <v>14</v>
      </c>
      <c r="O9" s="91">
        <v>15</v>
      </c>
      <c r="P9" s="91">
        <v>16</v>
      </c>
      <c r="Q9" s="91">
        <v>17</v>
      </c>
      <c r="R9" s="91">
        <v>18</v>
      </c>
      <c r="S9" s="91">
        <v>19</v>
      </c>
      <c r="T9" s="91">
        <v>20</v>
      </c>
      <c r="U9" s="91">
        <v>21</v>
      </c>
      <c r="V9" s="91">
        <v>22</v>
      </c>
      <c r="W9" s="91">
        <v>23</v>
      </c>
      <c r="X9" s="91">
        <v>24</v>
      </c>
      <c r="Y9" s="91">
        <v>25</v>
      </c>
      <c r="Z9" s="91">
        <v>26</v>
      </c>
      <c r="AA9" s="91">
        <v>27</v>
      </c>
      <c r="AB9" s="91">
        <v>28</v>
      </c>
      <c r="AC9" s="91">
        <v>29</v>
      </c>
      <c r="AD9" s="91">
        <v>30</v>
      </c>
      <c r="AE9" s="91">
        <v>31</v>
      </c>
      <c r="AF9" s="91">
        <v>32</v>
      </c>
      <c r="AG9" s="91">
        <v>33</v>
      </c>
      <c r="AH9" s="91">
        <v>34</v>
      </c>
      <c r="AI9" s="91">
        <v>35</v>
      </c>
      <c r="AJ9" s="91">
        <v>36</v>
      </c>
      <c r="AK9" s="91">
        <v>37</v>
      </c>
      <c r="AL9" s="91">
        <v>38</v>
      </c>
      <c r="AM9" s="91">
        <v>39</v>
      </c>
      <c r="AN9" s="91">
        <v>40</v>
      </c>
      <c r="AO9" s="91">
        <v>41</v>
      </c>
      <c r="AP9" s="91">
        <v>42</v>
      </c>
      <c r="AQ9" s="91">
        <v>43</v>
      </c>
      <c r="AR9" s="91">
        <v>44</v>
      </c>
      <c r="AS9" s="91">
        <v>45</v>
      </c>
      <c r="AT9" s="91">
        <v>46</v>
      </c>
      <c r="AU9" s="91">
        <v>47</v>
      </c>
      <c r="AV9" s="91">
        <v>48</v>
      </c>
      <c r="AW9" s="91">
        <v>49</v>
      </c>
      <c r="AX9" s="91">
        <v>50</v>
      </c>
      <c r="AY9" s="91">
        <v>51</v>
      </c>
      <c r="AZ9" s="91">
        <v>52</v>
      </c>
      <c r="BA9" s="91">
        <v>53</v>
      </c>
      <c r="BB9" s="91">
        <v>54</v>
      </c>
      <c r="BC9" s="91">
        <v>55</v>
      </c>
      <c r="BD9" s="91">
        <v>56</v>
      </c>
      <c r="BE9" s="91">
        <v>57</v>
      </c>
      <c r="BF9" s="91">
        <v>58</v>
      </c>
      <c r="BG9" s="91">
        <v>59</v>
      </c>
      <c r="BH9" s="91">
        <v>60</v>
      </c>
      <c r="BI9" s="91">
        <v>61</v>
      </c>
      <c r="BJ9" s="91">
        <v>62</v>
      </c>
      <c r="BK9" s="91">
        <v>63</v>
      </c>
      <c r="BL9" s="91">
        <v>64</v>
      </c>
      <c r="BM9" s="91">
        <v>65</v>
      </c>
      <c r="BN9" s="91">
        <v>66</v>
      </c>
      <c r="BO9" s="91">
        <v>67</v>
      </c>
      <c r="BP9" s="91">
        <v>68</v>
      </c>
    </row>
    <row r="10" spans="1:70" s="109" customFormat="1" ht="88.5" customHeight="1" x14ac:dyDescent="0.25">
      <c r="A10" s="140"/>
      <c r="B10" s="260" t="s">
        <v>208</v>
      </c>
      <c r="C10" s="112">
        <f>C11+C12+C13+C14+C15+C16+C17</f>
        <v>124</v>
      </c>
      <c r="D10" s="112">
        <f t="shared" ref="D10" si="0">D11+D12+D13+D14+D15+D16+D17</f>
        <v>63</v>
      </c>
      <c r="E10" s="112">
        <f t="shared" ref="E10:BP10" si="1">E11+E12+E13+E14+E15+E16+E17</f>
        <v>533</v>
      </c>
      <c r="F10" s="112">
        <f t="shared" si="1"/>
        <v>1477</v>
      </c>
      <c r="G10" s="112">
        <f t="shared" si="1"/>
        <v>13772</v>
      </c>
      <c r="H10" s="112">
        <f t="shared" si="1"/>
        <v>73</v>
      </c>
      <c r="I10" s="112">
        <f t="shared" si="1"/>
        <v>570</v>
      </c>
      <c r="J10" s="112">
        <f t="shared" si="1"/>
        <v>1589</v>
      </c>
      <c r="K10" s="112">
        <f t="shared" si="1"/>
        <v>15290</v>
      </c>
      <c r="L10" s="112">
        <f t="shared" si="1"/>
        <v>55</v>
      </c>
      <c r="M10" s="112">
        <f t="shared" si="1"/>
        <v>522</v>
      </c>
      <c r="N10" s="112">
        <f t="shared" si="1"/>
        <v>1308</v>
      </c>
      <c r="O10" s="112">
        <f t="shared" si="1"/>
        <v>15160</v>
      </c>
      <c r="P10" s="112">
        <f t="shared" si="1"/>
        <v>358</v>
      </c>
      <c r="Q10" s="112">
        <f t="shared" si="1"/>
        <v>212</v>
      </c>
      <c r="R10" s="112">
        <f t="shared" si="1"/>
        <v>9887</v>
      </c>
      <c r="S10" s="112">
        <f t="shared" si="1"/>
        <v>6539</v>
      </c>
      <c r="T10" s="112">
        <f t="shared" si="1"/>
        <v>386</v>
      </c>
      <c r="U10" s="112">
        <f t="shared" si="1"/>
        <v>239</v>
      </c>
      <c r="V10" s="112">
        <f t="shared" si="1"/>
        <v>11076</v>
      </c>
      <c r="W10" s="112">
        <f t="shared" si="1"/>
        <v>7558</v>
      </c>
      <c r="X10" s="112">
        <f t="shared" si="1"/>
        <v>124</v>
      </c>
      <c r="Y10" s="112">
        <f t="shared" si="1"/>
        <v>1</v>
      </c>
      <c r="Z10" s="112">
        <f t="shared" si="1"/>
        <v>620</v>
      </c>
      <c r="AA10" s="112">
        <f t="shared" si="1"/>
        <v>10</v>
      </c>
      <c r="AB10" s="112">
        <f t="shared" si="1"/>
        <v>15967</v>
      </c>
      <c r="AC10" s="112">
        <f t="shared" si="1"/>
        <v>3</v>
      </c>
      <c r="AD10" s="112">
        <f t="shared" si="1"/>
        <v>598</v>
      </c>
      <c r="AE10" s="112">
        <f t="shared" si="1"/>
        <v>207</v>
      </c>
      <c r="AF10" s="112">
        <f t="shared" si="1"/>
        <v>15054</v>
      </c>
      <c r="AG10" s="112">
        <f t="shared" si="1"/>
        <v>0</v>
      </c>
      <c r="AH10" s="112">
        <f t="shared" si="1"/>
        <v>600</v>
      </c>
      <c r="AI10" s="112">
        <f t="shared" si="1"/>
        <v>0</v>
      </c>
      <c r="AJ10" s="112">
        <f t="shared" si="1"/>
        <v>16862</v>
      </c>
      <c r="AK10" s="112">
        <f t="shared" si="1"/>
        <v>5</v>
      </c>
      <c r="AL10" s="112">
        <f t="shared" si="1"/>
        <v>566</v>
      </c>
      <c r="AM10" s="112">
        <f t="shared" si="1"/>
        <v>129</v>
      </c>
      <c r="AN10" s="112">
        <f t="shared" si="1"/>
        <v>16290</v>
      </c>
      <c r="AO10" s="112">
        <f t="shared" si="1"/>
        <v>91</v>
      </c>
      <c r="AP10" s="112">
        <f t="shared" si="1"/>
        <v>484</v>
      </c>
      <c r="AQ10" s="112">
        <f t="shared" si="1"/>
        <v>2454</v>
      </c>
      <c r="AR10" s="112">
        <f t="shared" si="1"/>
        <v>14058</v>
      </c>
      <c r="AS10" s="112">
        <f>AW10+BA10+BE10+BI10+BM10</f>
        <v>-835</v>
      </c>
      <c r="AT10" s="112">
        <f t="shared" ref="AT10:AV10" si="2">AX10+BB10+BF10+BJ10+BN10</f>
        <v>792</v>
      </c>
      <c r="AU10" s="112">
        <f t="shared" si="2"/>
        <v>-22537</v>
      </c>
      <c r="AV10" s="112">
        <f t="shared" si="2"/>
        <v>19912</v>
      </c>
      <c r="AW10" s="112">
        <f t="shared" si="1"/>
        <v>-62</v>
      </c>
      <c r="AX10" s="112">
        <f t="shared" si="1"/>
        <v>87</v>
      </c>
      <c r="AY10" s="112">
        <f t="shared" si="1"/>
        <v>-1467</v>
      </c>
      <c r="AZ10" s="112">
        <f t="shared" si="1"/>
        <v>2195</v>
      </c>
      <c r="BA10" s="112">
        <f t="shared" si="1"/>
        <v>-70</v>
      </c>
      <c r="BB10" s="112">
        <f t="shared" si="1"/>
        <v>28</v>
      </c>
      <c r="BC10" s="112">
        <f t="shared" si="1"/>
        <v>-1382</v>
      </c>
      <c r="BD10" s="112">
        <f t="shared" si="1"/>
        <v>-236</v>
      </c>
      <c r="BE10" s="112">
        <f t="shared" si="1"/>
        <v>-55</v>
      </c>
      <c r="BF10" s="112">
        <f t="shared" si="1"/>
        <v>78</v>
      </c>
      <c r="BG10" s="112">
        <f t="shared" si="1"/>
        <v>-1308</v>
      </c>
      <c r="BH10" s="112">
        <f t="shared" si="1"/>
        <v>1702</v>
      </c>
      <c r="BI10" s="112">
        <f t="shared" si="1"/>
        <v>-353</v>
      </c>
      <c r="BJ10" s="112">
        <f t="shared" si="1"/>
        <v>354</v>
      </c>
      <c r="BK10" s="112">
        <f t="shared" si="1"/>
        <v>-9758</v>
      </c>
      <c r="BL10" s="112">
        <f t="shared" si="1"/>
        <v>9751</v>
      </c>
      <c r="BM10" s="112">
        <f t="shared" si="1"/>
        <v>-295</v>
      </c>
      <c r="BN10" s="112">
        <f t="shared" si="1"/>
        <v>245</v>
      </c>
      <c r="BO10" s="112">
        <f t="shared" si="1"/>
        <v>-8622</v>
      </c>
      <c r="BP10" s="112">
        <f t="shared" si="1"/>
        <v>6500</v>
      </c>
      <c r="BQ10" s="171"/>
      <c r="BR10" s="171"/>
    </row>
    <row r="11" spans="1:70" s="17" customFormat="1" ht="99.75" customHeight="1" x14ac:dyDescent="0.25">
      <c r="A11" s="252">
        <v>1</v>
      </c>
      <c r="B11" s="261" t="s">
        <v>222</v>
      </c>
      <c r="C11" s="253">
        <v>4</v>
      </c>
      <c r="D11" s="253">
        <v>0</v>
      </c>
      <c r="E11" s="253">
        <v>51</v>
      </c>
      <c r="F11" s="253">
        <v>0</v>
      </c>
      <c r="G11" s="253">
        <v>831</v>
      </c>
      <c r="H11" s="253">
        <v>0</v>
      </c>
      <c r="I11" s="253">
        <v>51</v>
      </c>
      <c r="J11" s="253">
        <v>0</v>
      </c>
      <c r="K11" s="253">
        <v>935</v>
      </c>
      <c r="L11" s="253">
        <v>0</v>
      </c>
      <c r="M11" s="253">
        <v>44</v>
      </c>
      <c r="N11" s="253">
        <v>0</v>
      </c>
      <c r="O11" s="253">
        <v>934</v>
      </c>
      <c r="P11" s="253">
        <v>8</v>
      </c>
      <c r="Q11" s="253">
        <v>29</v>
      </c>
      <c r="R11" s="253">
        <v>159</v>
      </c>
      <c r="S11" s="253">
        <v>733</v>
      </c>
      <c r="T11" s="253">
        <v>13</v>
      </c>
      <c r="U11" s="253">
        <v>34</v>
      </c>
      <c r="V11" s="253">
        <v>183</v>
      </c>
      <c r="W11" s="253">
        <v>851</v>
      </c>
      <c r="X11" s="253">
        <v>4</v>
      </c>
      <c r="Y11" s="253">
        <v>0</v>
      </c>
      <c r="Z11" s="253">
        <v>48</v>
      </c>
      <c r="AA11" s="253">
        <v>0</v>
      </c>
      <c r="AB11" s="253">
        <v>831</v>
      </c>
      <c r="AC11" s="253">
        <v>0</v>
      </c>
      <c r="AD11" s="253">
        <v>52</v>
      </c>
      <c r="AE11" s="253">
        <v>0</v>
      </c>
      <c r="AF11" s="253">
        <v>844</v>
      </c>
      <c r="AG11" s="253">
        <v>0</v>
      </c>
      <c r="AH11" s="253">
        <v>42</v>
      </c>
      <c r="AI11" s="253">
        <v>0</v>
      </c>
      <c r="AJ11" s="253">
        <v>919</v>
      </c>
      <c r="AK11" s="253">
        <v>0</v>
      </c>
      <c r="AL11" s="253">
        <v>39</v>
      </c>
      <c r="AM11" s="253">
        <v>0</v>
      </c>
      <c r="AN11" s="253">
        <v>913</v>
      </c>
      <c r="AO11" s="253">
        <v>0</v>
      </c>
      <c r="AP11" s="253">
        <v>43</v>
      </c>
      <c r="AQ11" s="253">
        <v>0</v>
      </c>
      <c r="AR11" s="253">
        <v>909</v>
      </c>
      <c r="AS11" s="253">
        <f>AW11+BA11+BE11+BI11+BM11</f>
        <v>-21</v>
      </c>
      <c r="AT11" s="253">
        <f t="shared" ref="AT11" si="3">AX11+BB11+BF11+BJ11+BN11</f>
        <v>15</v>
      </c>
      <c r="AU11" s="253">
        <f t="shared" ref="AU11" si="4">AY11+BC11+BG11+BK11+BO11</f>
        <v>-342</v>
      </c>
      <c r="AV11" s="253">
        <f t="shared" ref="AV11" si="5">AZ11+BD11+BH11+BL11+BP11</f>
        <v>132</v>
      </c>
      <c r="AW11" s="253">
        <f>Y11-D11</f>
        <v>0</v>
      </c>
      <c r="AX11" s="253">
        <f t="shared" ref="AX11:BP11" si="6">Z11-E11</f>
        <v>-3</v>
      </c>
      <c r="AY11" s="253">
        <f t="shared" si="6"/>
        <v>0</v>
      </c>
      <c r="AZ11" s="253">
        <f t="shared" si="6"/>
        <v>0</v>
      </c>
      <c r="BA11" s="253">
        <f t="shared" si="6"/>
        <v>0</v>
      </c>
      <c r="BB11" s="253">
        <f t="shared" si="6"/>
        <v>1</v>
      </c>
      <c r="BC11" s="253">
        <f t="shared" si="6"/>
        <v>0</v>
      </c>
      <c r="BD11" s="253">
        <f t="shared" si="6"/>
        <v>-91</v>
      </c>
      <c r="BE11" s="253">
        <f t="shared" si="6"/>
        <v>0</v>
      </c>
      <c r="BF11" s="253">
        <f t="shared" si="6"/>
        <v>-2</v>
      </c>
      <c r="BG11" s="253">
        <f t="shared" si="6"/>
        <v>0</v>
      </c>
      <c r="BH11" s="253">
        <f t="shared" si="6"/>
        <v>-15</v>
      </c>
      <c r="BI11" s="253">
        <f t="shared" si="6"/>
        <v>-8</v>
      </c>
      <c r="BJ11" s="253">
        <f t="shared" si="6"/>
        <v>10</v>
      </c>
      <c r="BK11" s="253">
        <f t="shared" si="6"/>
        <v>-159</v>
      </c>
      <c r="BL11" s="253">
        <f t="shared" si="6"/>
        <v>180</v>
      </c>
      <c r="BM11" s="253">
        <f t="shared" si="6"/>
        <v>-13</v>
      </c>
      <c r="BN11" s="253">
        <f t="shared" si="6"/>
        <v>9</v>
      </c>
      <c r="BO11" s="253">
        <f t="shared" si="6"/>
        <v>-183</v>
      </c>
      <c r="BP11" s="253">
        <f t="shared" si="6"/>
        <v>58</v>
      </c>
    </row>
    <row r="12" spans="1:70" s="17" customFormat="1" ht="99.75" customHeight="1" x14ac:dyDescent="0.25">
      <c r="A12" s="252">
        <v>2</v>
      </c>
      <c r="B12" s="261" t="s">
        <v>223</v>
      </c>
      <c r="C12" s="253">
        <v>7</v>
      </c>
      <c r="D12" s="253">
        <v>0</v>
      </c>
      <c r="E12" s="253">
        <v>45</v>
      </c>
      <c r="F12" s="253">
        <v>0</v>
      </c>
      <c r="G12" s="253">
        <v>911</v>
      </c>
      <c r="H12" s="253">
        <v>0</v>
      </c>
      <c r="I12" s="253">
        <v>43</v>
      </c>
      <c r="J12" s="253">
        <v>0</v>
      </c>
      <c r="K12" s="253">
        <v>969</v>
      </c>
      <c r="L12" s="253">
        <v>0</v>
      </c>
      <c r="M12" s="253">
        <v>36</v>
      </c>
      <c r="N12" s="253">
        <v>0</v>
      </c>
      <c r="O12" s="253">
        <v>997</v>
      </c>
      <c r="P12" s="253">
        <v>19</v>
      </c>
      <c r="Q12" s="253">
        <v>15</v>
      </c>
      <c r="R12" s="253">
        <v>510</v>
      </c>
      <c r="S12" s="253">
        <v>435</v>
      </c>
      <c r="T12" s="253">
        <v>18</v>
      </c>
      <c r="U12" s="253">
        <v>19</v>
      </c>
      <c r="V12" s="253">
        <v>481</v>
      </c>
      <c r="W12" s="253">
        <v>519</v>
      </c>
      <c r="X12" s="253">
        <v>7</v>
      </c>
      <c r="Y12" s="253">
        <v>0</v>
      </c>
      <c r="Z12" s="253">
        <v>47</v>
      </c>
      <c r="AA12" s="253">
        <v>0</v>
      </c>
      <c r="AB12" s="253">
        <v>904</v>
      </c>
      <c r="AC12" s="253">
        <v>0</v>
      </c>
      <c r="AD12" s="253">
        <v>43</v>
      </c>
      <c r="AE12" s="253">
        <v>0</v>
      </c>
      <c r="AF12" s="253">
        <v>911</v>
      </c>
      <c r="AG12" s="253">
        <v>0</v>
      </c>
      <c r="AH12" s="253">
        <v>36</v>
      </c>
      <c r="AI12" s="253">
        <v>0</v>
      </c>
      <c r="AJ12" s="253">
        <v>969</v>
      </c>
      <c r="AK12" s="253">
        <v>0</v>
      </c>
      <c r="AL12" s="253">
        <v>36</v>
      </c>
      <c r="AM12" s="253">
        <v>0</v>
      </c>
      <c r="AN12" s="253">
        <v>997</v>
      </c>
      <c r="AO12" s="253">
        <v>0</v>
      </c>
      <c r="AP12" s="253">
        <v>34</v>
      </c>
      <c r="AQ12" s="253">
        <v>0</v>
      </c>
      <c r="AR12" s="253">
        <v>955</v>
      </c>
      <c r="AS12" s="253">
        <f t="shared" ref="AS12:AS17" si="7">AW12+BA12+BE12+BI12+BM12</f>
        <v>-37</v>
      </c>
      <c r="AT12" s="253">
        <f t="shared" ref="AT12:AT17" si="8">AX12+BB12+BF12+BJ12+BN12</f>
        <v>38</v>
      </c>
      <c r="AU12" s="253">
        <f t="shared" ref="AU12:AU17" si="9">AY12+BC12+BG12+BK12+BO12</f>
        <v>-991</v>
      </c>
      <c r="AV12" s="253">
        <f t="shared" ref="AV12:AV17" si="10">AZ12+BD12+BH12+BL12+BP12</f>
        <v>905</v>
      </c>
      <c r="AW12" s="253">
        <f t="shared" ref="AW12:AW17" si="11">Y12-D12</f>
        <v>0</v>
      </c>
      <c r="AX12" s="253">
        <f t="shared" ref="AX12:AX17" si="12">Z12-E12</f>
        <v>2</v>
      </c>
      <c r="AY12" s="253">
        <f t="shared" ref="AY12:AY17" si="13">AA12-F12</f>
        <v>0</v>
      </c>
      <c r="AZ12" s="253">
        <f t="shared" ref="AZ12:AZ17" si="14">AB12-G12</f>
        <v>-7</v>
      </c>
      <c r="BA12" s="253">
        <f t="shared" ref="BA12:BA17" si="15">AC12-H12</f>
        <v>0</v>
      </c>
      <c r="BB12" s="253">
        <f t="shared" ref="BB12:BB17" si="16">AD12-I12</f>
        <v>0</v>
      </c>
      <c r="BC12" s="253">
        <f t="shared" ref="BC12:BC17" si="17">AE12-J12</f>
        <v>0</v>
      </c>
      <c r="BD12" s="253">
        <f t="shared" ref="BD12:BD17" si="18">AF12-K12</f>
        <v>-58</v>
      </c>
      <c r="BE12" s="253">
        <f t="shared" ref="BE12:BE17" si="19">AG12-L12</f>
        <v>0</v>
      </c>
      <c r="BF12" s="253">
        <f t="shared" ref="BF12:BF17" si="20">AH12-M12</f>
        <v>0</v>
      </c>
      <c r="BG12" s="253">
        <f t="shared" ref="BG12:BG17" si="21">AI12-N12</f>
        <v>0</v>
      </c>
      <c r="BH12" s="253">
        <f t="shared" ref="BH12:BH17" si="22">AJ12-O12</f>
        <v>-28</v>
      </c>
      <c r="BI12" s="253">
        <f t="shared" ref="BI12:BI17" si="23">AK12-P12</f>
        <v>-19</v>
      </c>
      <c r="BJ12" s="253">
        <f t="shared" ref="BJ12:BJ17" si="24">AL12-Q12</f>
        <v>21</v>
      </c>
      <c r="BK12" s="253">
        <f t="shared" ref="BK12:BK17" si="25">AM12-R12</f>
        <v>-510</v>
      </c>
      <c r="BL12" s="253">
        <f t="shared" ref="BL12:BL17" si="26">AN12-S12</f>
        <v>562</v>
      </c>
      <c r="BM12" s="253">
        <f t="shared" ref="BM12:BM17" si="27">AO12-T12</f>
        <v>-18</v>
      </c>
      <c r="BN12" s="253">
        <f t="shared" ref="BN12:BN17" si="28">AP12-U12</f>
        <v>15</v>
      </c>
      <c r="BO12" s="253">
        <f t="shared" ref="BO12:BO17" si="29">AQ12-V12</f>
        <v>-481</v>
      </c>
      <c r="BP12" s="253">
        <f t="shared" ref="BP12:BP17" si="30">AR12-W12</f>
        <v>436</v>
      </c>
    </row>
    <row r="13" spans="1:70" s="17" customFormat="1" ht="99.75" customHeight="1" x14ac:dyDescent="0.25">
      <c r="A13" s="252">
        <v>3</v>
      </c>
      <c r="B13" s="261" t="s">
        <v>224</v>
      </c>
      <c r="C13" s="253">
        <v>20</v>
      </c>
      <c r="D13" s="253">
        <v>14</v>
      </c>
      <c r="E13" s="253">
        <v>79</v>
      </c>
      <c r="F13" s="253">
        <v>286</v>
      </c>
      <c r="G13" s="253">
        <v>1897</v>
      </c>
      <c r="H13" s="253">
        <v>21</v>
      </c>
      <c r="I13" s="253">
        <v>78</v>
      </c>
      <c r="J13" s="253">
        <v>452</v>
      </c>
      <c r="K13" s="253">
        <v>2061</v>
      </c>
      <c r="L13" s="253">
        <v>6</v>
      </c>
      <c r="M13" s="253">
        <v>73</v>
      </c>
      <c r="N13" s="253">
        <v>192</v>
      </c>
      <c r="O13" s="253">
        <v>2128</v>
      </c>
      <c r="P13" s="253">
        <v>70</v>
      </c>
      <c r="Q13" s="253">
        <v>20</v>
      </c>
      <c r="R13" s="253">
        <v>1856</v>
      </c>
      <c r="S13" s="253">
        <v>575</v>
      </c>
      <c r="T13" s="253">
        <v>75</v>
      </c>
      <c r="U13" s="253">
        <v>20</v>
      </c>
      <c r="V13" s="253">
        <v>2250</v>
      </c>
      <c r="W13" s="253">
        <v>582</v>
      </c>
      <c r="X13" s="253">
        <v>20</v>
      </c>
      <c r="Y13" s="253">
        <v>0</v>
      </c>
      <c r="Z13" s="253">
        <v>99</v>
      </c>
      <c r="AA13" s="253">
        <v>0</v>
      </c>
      <c r="AB13" s="253">
        <v>2370</v>
      </c>
      <c r="AC13" s="253">
        <v>0</v>
      </c>
      <c r="AD13" s="253">
        <v>92</v>
      </c>
      <c r="AE13" s="253">
        <v>0</v>
      </c>
      <c r="AF13" s="253">
        <v>2183</v>
      </c>
      <c r="AG13" s="253">
        <v>0</v>
      </c>
      <c r="AH13" s="253">
        <v>92</v>
      </c>
      <c r="AI13" s="253">
        <v>0</v>
      </c>
      <c r="AJ13" s="253">
        <v>2513</v>
      </c>
      <c r="AK13" s="253">
        <v>0</v>
      </c>
      <c r="AL13" s="253">
        <v>81</v>
      </c>
      <c r="AM13" s="253">
        <v>0</v>
      </c>
      <c r="AN13" s="253">
        <v>2322</v>
      </c>
      <c r="AO13" s="253">
        <v>66</v>
      </c>
      <c r="AP13" s="253">
        <v>24</v>
      </c>
      <c r="AQ13" s="253">
        <v>1785</v>
      </c>
      <c r="AR13" s="253">
        <v>705</v>
      </c>
      <c r="AS13" s="253">
        <f t="shared" si="7"/>
        <v>-120</v>
      </c>
      <c r="AT13" s="253">
        <f t="shared" si="8"/>
        <v>118</v>
      </c>
      <c r="AU13" s="253">
        <f t="shared" si="9"/>
        <v>-3251</v>
      </c>
      <c r="AV13" s="253">
        <f t="shared" si="10"/>
        <v>2850</v>
      </c>
      <c r="AW13" s="253">
        <f t="shared" si="11"/>
        <v>-14</v>
      </c>
      <c r="AX13" s="253">
        <f t="shared" si="12"/>
        <v>20</v>
      </c>
      <c r="AY13" s="253">
        <f t="shared" si="13"/>
        <v>-286</v>
      </c>
      <c r="AZ13" s="253">
        <f t="shared" si="14"/>
        <v>473</v>
      </c>
      <c r="BA13" s="253">
        <f t="shared" si="15"/>
        <v>-21</v>
      </c>
      <c r="BB13" s="253">
        <f t="shared" si="16"/>
        <v>14</v>
      </c>
      <c r="BC13" s="253">
        <f t="shared" si="17"/>
        <v>-452</v>
      </c>
      <c r="BD13" s="253">
        <f t="shared" si="18"/>
        <v>122</v>
      </c>
      <c r="BE13" s="253">
        <f t="shared" si="19"/>
        <v>-6</v>
      </c>
      <c r="BF13" s="253">
        <f t="shared" si="20"/>
        <v>19</v>
      </c>
      <c r="BG13" s="253">
        <f t="shared" si="21"/>
        <v>-192</v>
      </c>
      <c r="BH13" s="253">
        <f t="shared" si="22"/>
        <v>385</v>
      </c>
      <c r="BI13" s="253">
        <f t="shared" si="23"/>
        <v>-70</v>
      </c>
      <c r="BJ13" s="253">
        <f t="shared" si="24"/>
        <v>61</v>
      </c>
      <c r="BK13" s="253">
        <f t="shared" si="25"/>
        <v>-1856</v>
      </c>
      <c r="BL13" s="253">
        <f t="shared" si="26"/>
        <v>1747</v>
      </c>
      <c r="BM13" s="253">
        <f t="shared" si="27"/>
        <v>-9</v>
      </c>
      <c r="BN13" s="253">
        <f t="shared" si="28"/>
        <v>4</v>
      </c>
      <c r="BO13" s="253">
        <f t="shared" si="29"/>
        <v>-465</v>
      </c>
      <c r="BP13" s="253">
        <f t="shared" si="30"/>
        <v>123</v>
      </c>
    </row>
    <row r="14" spans="1:70" s="17" customFormat="1" ht="99.75" customHeight="1" x14ac:dyDescent="0.25">
      <c r="A14" s="252">
        <v>4</v>
      </c>
      <c r="B14" s="261" t="s">
        <v>225</v>
      </c>
      <c r="C14" s="253">
        <v>21</v>
      </c>
      <c r="D14" s="253">
        <v>41</v>
      </c>
      <c r="E14" s="253">
        <v>56</v>
      </c>
      <c r="F14" s="253">
        <v>1040</v>
      </c>
      <c r="G14" s="253">
        <v>1565</v>
      </c>
      <c r="H14" s="253">
        <v>43</v>
      </c>
      <c r="I14" s="253">
        <v>65</v>
      </c>
      <c r="J14" s="253">
        <v>887</v>
      </c>
      <c r="K14" s="253">
        <v>1861</v>
      </c>
      <c r="L14" s="253">
        <v>42</v>
      </c>
      <c r="M14" s="253">
        <v>60</v>
      </c>
      <c r="N14" s="253">
        <v>942</v>
      </c>
      <c r="O14" s="253">
        <v>1672</v>
      </c>
      <c r="P14" s="253">
        <v>76</v>
      </c>
      <c r="Q14" s="253">
        <v>19</v>
      </c>
      <c r="R14" s="253">
        <v>1966</v>
      </c>
      <c r="S14" s="253">
        <v>560</v>
      </c>
      <c r="T14" s="253">
        <v>76</v>
      </c>
      <c r="U14" s="253">
        <v>26</v>
      </c>
      <c r="V14" s="253">
        <v>2009</v>
      </c>
      <c r="W14" s="253">
        <v>830</v>
      </c>
      <c r="X14" s="253">
        <v>21</v>
      </c>
      <c r="Y14" s="253">
        <v>1</v>
      </c>
      <c r="Z14" s="253">
        <v>104</v>
      </c>
      <c r="AA14" s="253">
        <v>10</v>
      </c>
      <c r="AB14" s="253">
        <v>2672</v>
      </c>
      <c r="AC14" s="253">
        <v>0</v>
      </c>
      <c r="AD14" s="253">
        <v>101</v>
      </c>
      <c r="AE14" s="253">
        <v>0</v>
      </c>
      <c r="AF14" s="253">
        <v>2604</v>
      </c>
      <c r="AG14" s="253">
        <v>0</v>
      </c>
      <c r="AH14" s="253">
        <v>105</v>
      </c>
      <c r="AI14" s="253">
        <v>0</v>
      </c>
      <c r="AJ14" s="253">
        <v>2748</v>
      </c>
      <c r="AK14" s="253">
        <v>0</v>
      </c>
      <c r="AL14" s="253">
        <v>99</v>
      </c>
      <c r="AM14" s="253">
        <v>0</v>
      </c>
      <c r="AN14" s="253">
        <v>2584</v>
      </c>
      <c r="AO14" s="253">
        <v>0</v>
      </c>
      <c r="AP14" s="253">
        <v>93</v>
      </c>
      <c r="AQ14" s="253">
        <v>0</v>
      </c>
      <c r="AR14" s="253">
        <v>2526</v>
      </c>
      <c r="AS14" s="253">
        <f t="shared" si="7"/>
        <v>-277</v>
      </c>
      <c r="AT14" s="253">
        <f t="shared" si="8"/>
        <v>276</v>
      </c>
      <c r="AU14" s="253">
        <f t="shared" si="9"/>
        <v>-6834</v>
      </c>
      <c r="AV14" s="253">
        <f t="shared" si="10"/>
        <v>6646</v>
      </c>
      <c r="AW14" s="253">
        <f t="shared" si="11"/>
        <v>-40</v>
      </c>
      <c r="AX14" s="253">
        <f t="shared" si="12"/>
        <v>48</v>
      </c>
      <c r="AY14" s="253">
        <f t="shared" si="13"/>
        <v>-1030</v>
      </c>
      <c r="AZ14" s="253">
        <f t="shared" si="14"/>
        <v>1107</v>
      </c>
      <c r="BA14" s="253">
        <f t="shared" si="15"/>
        <v>-43</v>
      </c>
      <c r="BB14" s="253">
        <f t="shared" si="16"/>
        <v>36</v>
      </c>
      <c r="BC14" s="253">
        <f t="shared" si="17"/>
        <v>-887</v>
      </c>
      <c r="BD14" s="253">
        <f t="shared" si="18"/>
        <v>743</v>
      </c>
      <c r="BE14" s="253">
        <f t="shared" si="19"/>
        <v>-42</v>
      </c>
      <c r="BF14" s="253">
        <f t="shared" si="20"/>
        <v>45</v>
      </c>
      <c r="BG14" s="253">
        <f t="shared" si="21"/>
        <v>-942</v>
      </c>
      <c r="BH14" s="253">
        <f t="shared" si="22"/>
        <v>1076</v>
      </c>
      <c r="BI14" s="253">
        <f t="shared" si="23"/>
        <v>-76</v>
      </c>
      <c r="BJ14" s="253">
        <f t="shared" si="24"/>
        <v>80</v>
      </c>
      <c r="BK14" s="253">
        <f t="shared" si="25"/>
        <v>-1966</v>
      </c>
      <c r="BL14" s="253">
        <f t="shared" si="26"/>
        <v>2024</v>
      </c>
      <c r="BM14" s="253">
        <f t="shared" si="27"/>
        <v>-76</v>
      </c>
      <c r="BN14" s="253">
        <f t="shared" si="28"/>
        <v>67</v>
      </c>
      <c r="BO14" s="253">
        <f t="shared" si="29"/>
        <v>-2009</v>
      </c>
      <c r="BP14" s="253">
        <f t="shared" si="30"/>
        <v>1696</v>
      </c>
    </row>
    <row r="15" spans="1:70" s="17" customFormat="1" ht="99.75" customHeight="1" x14ac:dyDescent="0.25">
      <c r="A15" s="252">
        <v>5</v>
      </c>
      <c r="B15" s="261" t="s">
        <v>226</v>
      </c>
      <c r="C15" s="253">
        <v>27</v>
      </c>
      <c r="D15" s="253">
        <v>8</v>
      </c>
      <c r="E15" s="253">
        <v>107</v>
      </c>
      <c r="F15" s="253">
        <v>151</v>
      </c>
      <c r="G15" s="253">
        <v>2749</v>
      </c>
      <c r="H15" s="253">
        <v>9</v>
      </c>
      <c r="I15" s="253">
        <v>127</v>
      </c>
      <c r="J15" s="253">
        <v>250</v>
      </c>
      <c r="K15" s="253">
        <v>2936</v>
      </c>
      <c r="L15" s="253">
        <v>7</v>
      </c>
      <c r="M15" s="253">
        <v>112</v>
      </c>
      <c r="N15" s="253">
        <v>174</v>
      </c>
      <c r="O15" s="253">
        <v>2993</v>
      </c>
      <c r="P15" s="253">
        <v>56</v>
      </c>
      <c r="Q15" s="253">
        <v>62</v>
      </c>
      <c r="R15" s="253">
        <v>1487</v>
      </c>
      <c r="S15" s="253">
        <v>1696</v>
      </c>
      <c r="T15" s="253">
        <v>58</v>
      </c>
      <c r="U15" s="253">
        <v>66</v>
      </c>
      <c r="V15" s="253">
        <v>1643</v>
      </c>
      <c r="W15" s="253">
        <v>1822</v>
      </c>
      <c r="X15" s="253">
        <v>27</v>
      </c>
      <c r="Y15" s="253">
        <v>0</v>
      </c>
      <c r="Z15" s="253">
        <v>120</v>
      </c>
      <c r="AA15" s="253">
        <v>0</v>
      </c>
      <c r="AB15" s="253">
        <v>2976</v>
      </c>
      <c r="AC15" s="253">
        <v>3</v>
      </c>
      <c r="AD15" s="253">
        <v>118</v>
      </c>
      <c r="AE15" s="253">
        <v>207</v>
      </c>
      <c r="AF15" s="253">
        <v>2691</v>
      </c>
      <c r="AG15" s="253">
        <v>0</v>
      </c>
      <c r="AH15" s="253">
        <v>122</v>
      </c>
      <c r="AI15" s="253">
        <v>0</v>
      </c>
      <c r="AJ15" s="253">
        <v>3181</v>
      </c>
      <c r="AK15" s="253">
        <v>5</v>
      </c>
      <c r="AL15" s="253">
        <v>114</v>
      </c>
      <c r="AM15" s="253">
        <v>129</v>
      </c>
      <c r="AN15" s="253">
        <v>3038</v>
      </c>
      <c r="AO15" s="253">
        <v>25</v>
      </c>
      <c r="AP15" s="253">
        <v>93</v>
      </c>
      <c r="AQ15" s="253">
        <v>669</v>
      </c>
      <c r="AR15" s="253">
        <v>2514</v>
      </c>
      <c r="AS15" s="253">
        <f t="shared" si="7"/>
        <v>-105</v>
      </c>
      <c r="AT15" s="253">
        <f t="shared" si="8"/>
        <v>93</v>
      </c>
      <c r="AU15" s="253">
        <f t="shared" si="9"/>
        <v>-2700</v>
      </c>
      <c r="AV15" s="253">
        <f t="shared" si="10"/>
        <v>2204</v>
      </c>
      <c r="AW15" s="253">
        <f t="shared" si="11"/>
        <v>-8</v>
      </c>
      <c r="AX15" s="253">
        <f t="shared" si="12"/>
        <v>13</v>
      </c>
      <c r="AY15" s="253">
        <f t="shared" si="13"/>
        <v>-151</v>
      </c>
      <c r="AZ15" s="253">
        <f t="shared" si="14"/>
        <v>227</v>
      </c>
      <c r="BA15" s="253">
        <f t="shared" si="15"/>
        <v>-6</v>
      </c>
      <c r="BB15" s="253">
        <f t="shared" si="16"/>
        <v>-9</v>
      </c>
      <c r="BC15" s="253">
        <f t="shared" si="17"/>
        <v>-43</v>
      </c>
      <c r="BD15" s="253">
        <f t="shared" si="18"/>
        <v>-245</v>
      </c>
      <c r="BE15" s="253">
        <f t="shared" si="19"/>
        <v>-7</v>
      </c>
      <c r="BF15" s="253">
        <f t="shared" si="20"/>
        <v>10</v>
      </c>
      <c r="BG15" s="253">
        <f t="shared" si="21"/>
        <v>-174</v>
      </c>
      <c r="BH15" s="253">
        <f t="shared" si="22"/>
        <v>188</v>
      </c>
      <c r="BI15" s="253">
        <f t="shared" si="23"/>
        <v>-51</v>
      </c>
      <c r="BJ15" s="253">
        <f t="shared" si="24"/>
        <v>52</v>
      </c>
      <c r="BK15" s="253">
        <f t="shared" si="25"/>
        <v>-1358</v>
      </c>
      <c r="BL15" s="253">
        <f t="shared" si="26"/>
        <v>1342</v>
      </c>
      <c r="BM15" s="253">
        <f t="shared" si="27"/>
        <v>-33</v>
      </c>
      <c r="BN15" s="253">
        <f t="shared" si="28"/>
        <v>27</v>
      </c>
      <c r="BO15" s="253">
        <f t="shared" si="29"/>
        <v>-974</v>
      </c>
      <c r="BP15" s="253">
        <f t="shared" si="30"/>
        <v>692</v>
      </c>
    </row>
    <row r="16" spans="1:70" s="256" customFormat="1" ht="99.75" customHeight="1" x14ac:dyDescent="0.25">
      <c r="A16" s="254">
        <v>6</v>
      </c>
      <c r="B16" s="262" t="s">
        <v>227</v>
      </c>
      <c r="C16" s="255">
        <v>27</v>
      </c>
      <c r="D16" s="255">
        <v>0</v>
      </c>
      <c r="E16" s="255">
        <v>131</v>
      </c>
      <c r="F16" s="255">
        <v>0</v>
      </c>
      <c r="G16" s="255">
        <v>3617</v>
      </c>
      <c r="H16" s="255">
        <v>0</v>
      </c>
      <c r="I16" s="255">
        <v>138</v>
      </c>
      <c r="J16" s="255">
        <v>0</v>
      </c>
      <c r="K16" s="255">
        <v>3985</v>
      </c>
      <c r="L16" s="255">
        <v>0</v>
      </c>
      <c r="M16" s="255">
        <v>130</v>
      </c>
      <c r="N16" s="255">
        <v>0</v>
      </c>
      <c r="O16" s="255">
        <v>3928</v>
      </c>
      <c r="P16" s="255">
        <v>129</v>
      </c>
      <c r="Q16" s="255">
        <v>0</v>
      </c>
      <c r="R16" s="255">
        <v>3909</v>
      </c>
      <c r="S16" s="255">
        <v>0</v>
      </c>
      <c r="T16" s="255">
        <v>146</v>
      </c>
      <c r="U16" s="255">
        <v>0</v>
      </c>
      <c r="V16" s="255">
        <v>4510</v>
      </c>
      <c r="W16" s="255">
        <v>0</v>
      </c>
      <c r="X16" s="255">
        <v>27</v>
      </c>
      <c r="Y16" s="255">
        <v>0</v>
      </c>
      <c r="Z16" s="255">
        <v>133</v>
      </c>
      <c r="AA16" s="255">
        <v>0</v>
      </c>
      <c r="AB16" s="255">
        <v>3748</v>
      </c>
      <c r="AC16" s="255">
        <v>0</v>
      </c>
      <c r="AD16" s="255">
        <v>128</v>
      </c>
      <c r="AE16" s="255">
        <v>0</v>
      </c>
      <c r="AF16" s="255">
        <v>3619</v>
      </c>
      <c r="AG16" s="255">
        <v>0</v>
      </c>
      <c r="AH16" s="255">
        <v>136</v>
      </c>
      <c r="AI16" s="255">
        <v>0</v>
      </c>
      <c r="AJ16" s="255">
        <v>3989</v>
      </c>
      <c r="AK16" s="255">
        <v>0</v>
      </c>
      <c r="AL16" s="255">
        <v>130</v>
      </c>
      <c r="AM16" s="255">
        <v>0</v>
      </c>
      <c r="AN16" s="255">
        <v>3928</v>
      </c>
      <c r="AO16" s="255">
        <v>0</v>
      </c>
      <c r="AP16" s="255">
        <v>129</v>
      </c>
      <c r="AQ16" s="255">
        <v>0</v>
      </c>
      <c r="AR16" s="255">
        <v>3909</v>
      </c>
      <c r="AS16" s="255">
        <f t="shared" si="7"/>
        <v>-275</v>
      </c>
      <c r="AT16" s="255">
        <f t="shared" si="8"/>
        <v>257</v>
      </c>
      <c r="AU16" s="255">
        <f t="shared" si="9"/>
        <v>-8419</v>
      </c>
      <c r="AV16" s="255">
        <f t="shared" si="10"/>
        <v>7663</v>
      </c>
      <c r="AW16" s="255">
        <f t="shared" si="11"/>
        <v>0</v>
      </c>
      <c r="AX16" s="255">
        <f t="shared" si="12"/>
        <v>2</v>
      </c>
      <c r="AY16" s="255">
        <f t="shared" si="13"/>
        <v>0</v>
      </c>
      <c r="AZ16" s="255">
        <f t="shared" si="14"/>
        <v>131</v>
      </c>
      <c r="BA16" s="255">
        <f t="shared" si="15"/>
        <v>0</v>
      </c>
      <c r="BB16" s="255">
        <f t="shared" si="16"/>
        <v>-10</v>
      </c>
      <c r="BC16" s="255">
        <f t="shared" si="17"/>
        <v>0</v>
      </c>
      <c r="BD16" s="255">
        <f t="shared" si="18"/>
        <v>-366</v>
      </c>
      <c r="BE16" s="255">
        <f t="shared" si="19"/>
        <v>0</v>
      </c>
      <c r="BF16" s="255">
        <f t="shared" si="20"/>
        <v>6</v>
      </c>
      <c r="BG16" s="255">
        <f t="shared" si="21"/>
        <v>0</v>
      </c>
      <c r="BH16" s="255">
        <f t="shared" si="22"/>
        <v>61</v>
      </c>
      <c r="BI16" s="255">
        <f t="shared" si="23"/>
        <v>-129</v>
      </c>
      <c r="BJ16" s="255">
        <f t="shared" si="24"/>
        <v>130</v>
      </c>
      <c r="BK16" s="255">
        <f t="shared" si="25"/>
        <v>-3909</v>
      </c>
      <c r="BL16" s="255">
        <f t="shared" si="26"/>
        <v>3928</v>
      </c>
      <c r="BM16" s="255">
        <f t="shared" si="27"/>
        <v>-146</v>
      </c>
      <c r="BN16" s="255">
        <f t="shared" si="28"/>
        <v>129</v>
      </c>
      <c r="BO16" s="255">
        <f t="shared" si="29"/>
        <v>-4510</v>
      </c>
      <c r="BP16" s="255">
        <f t="shared" si="30"/>
        <v>3909</v>
      </c>
    </row>
    <row r="17" spans="1:68" s="17" customFormat="1" ht="99.75" customHeight="1" x14ac:dyDescent="0.25">
      <c r="A17" s="252">
        <v>7</v>
      </c>
      <c r="B17" s="261" t="s">
        <v>250</v>
      </c>
      <c r="C17" s="253">
        <v>18</v>
      </c>
      <c r="D17" s="253">
        <v>0</v>
      </c>
      <c r="E17" s="253">
        <v>64</v>
      </c>
      <c r="F17" s="253">
        <v>0</v>
      </c>
      <c r="G17" s="253">
        <v>2202</v>
      </c>
      <c r="H17" s="253">
        <v>0</v>
      </c>
      <c r="I17" s="253">
        <v>68</v>
      </c>
      <c r="J17" s="253">
        <v>0</v>
      </c>
      <c r="K17" s="253">
        <v>2543</v>
      </c>
      <c r="L17" s="253">
        <v>0</v>
      </c>
      <c r="M17" s="253">
        <v>67</v>
      </c>
      <c r="N17" s="253">
        <v>0</v>
      </c>
      <c r="O17" s="253">
        <v>2508</v>
      </c>
      <c r="P17" s="253">
        <v>0</v>
      </c>
      <c r="Q17" s="253">
        <v>67</v>
      </c>
      <c r="R17" s="253">
        <v>0</v>
      </c>
      <c r="S17" s="253">
        <v>2540</v>
      </c>
      <c r="T17" s="253">
        <v>0</v>
      </c>
      <c r="U17" s="253">
        <v>74</v>
      </c>
      <c r="V17" s="253">
        <v>0</v>
      </c>
      <c r="W17" s="253">
        <v>2954</v>
      </c>
      <c r="X17" s="253">
        <v>18</v>
      </c>
      <c r="Y17" s="253">
        <v>0</v>
      </c>
      <c r="Z17" s="253">
        <v>69</v>
      </c>
      <c r="AA17" s="253">
        <v>0</v>
      </c>
      <c r="AB17" s="253">
        <v>2466</v>
      </c>
      <c r="AC17" s="253">
        <v>0</v>
      </c>
      <c r="AD17" s="253">
        <v>64</v>
      </c>
      <c r="AE17" s="253">
        <v>0</v>
      </c>
      <c r="AF17" s="253">
        <v>2202</v>
      </c>
      <c r="AG17" s="253">
        <v>0</v>
      </c>
      <c r="AH17" s="253">
        <v>67</v>
      </c>
      <c r="AI17" s="253">
        <v>0</v>
      </c>
      <c r="AJ17" s="253">
        <v>2543</v>
      </c>
      <c r="AK17" s="253">
        <v>0</v>
      </c>
      <c r="AL17" s="253">
        <v>67</v>
      </c>
      <c r="AM17" s="253">
        <v>0</v>
      </c>
      <c r="AN17" s="253">
        <v>2508</v>
      </c>
      <c r="AO17" s="253">
        <v>0</v>
      </c>
      <c r="AP17" s="253">
        <v>68</v>
      </c>
      <c r="AQ17" s="253">
        <v>0</v>
      </c>
      <c r="AR17" s="253">
        <v>2540</v>
      </c>
      <c r="AS17" s="253">
        <f t="shared" si="7"/>
        <v>0</v>
      </c>
      <c r="AT17" s="253">
        <f t="shared" si="8"/>
        <v>-5</v>
      </c>
      <c r="AU17" s="253">
        <f t="shared" si="9"/>
        <v>0</v>
      </c>
      <c r="AV17" s="253">
        <f t="shared" si="10"/>
        <v>-488</v>
      </c>
      <c r="AW17" s="253">
        <f t="shared" si="11"/>
        <v>0</v>
      </c>
      <c r="AX17" s="253">
        <f t="shared" si="12"/>
        <v>5</v>
      </c>
      <c r="AY17" s="253">
        <f t="shared" si="13"/>
        <v>0</v>
      </c>
      <c r="AZ17" s="253">
        <f t="shared" si="14"/>
        <v>264</v>
      </c>
      <c r="BA17" s="253">
        <f t="shared" si="15"/>
        <v>0</v>
      </c>
      <c r="BB17" s="253">
        <f t="shared" si="16"/>
        <v>-4</v>
      </c>
      <c r="BC17" s="253">
        <f t="shared" si="17"/>
        <v>0</v>
      </c>
      <c r="BD17" s="253">
        <f t="shared" si="18"/>
        <v>-341</v>
      </c>
      <c r="BE17" s="253">
        <f t="shared" si="19"/>
        <v>0</v>
      </c>
      <c r="BF17" s="253">
        <f t="shared" si="20"/>
        <v>0</v>
      </c>
      <c r="BG17" s="253">
        <f t="shared" si="21"/>
        <v>0</v>
      </c>
      <c r="BH17" s="253">
        <f t="shared" si="22"/>
        <v>35</v>
      </c>
      <c r="BI17" s="253">
        <f t="shared" si="23"/>
        <v>0</v>
      </c>
      <c r="BJ17" s="253">
        <f t="shared" si="24"/>
        <v>0</v>
      </c>
      <c r="BK17" s="253">
        <f t="shared" si="25"/>
        <v>0</v>
      </c>
      <c r="BL17" s="253">
        <f t="shared" si="26"/>
        <v>-32</v>
      </c>
      <c r="BM17" s="253">
        <f t="shared" si="27"/>
        <v>0</v>
      </c>
      <c r="BN17" s="253">
        <f t="shared" si="28"/>
        <v>-6</v>
      </c>
      <c r="BO17" s="253">
        <f t="shared" si="29"/>
        <v>0</v>
      </c>
      <c r="BP17" s="253">
        <f t="shared" si="30"/>
        <v>-414</v>
      </c>
    </row>
    <row r="18" spans="1:68" ht="38.25" customHeight="1" x14ac:dyDescent="0.25">
      <c r="D18" s="258"/>
      <c r="E18" s="258"/>
    </row>
  </sheetData>
  <mergeCells count="59">
    <mergeCell ref="A2:BP2"/>
    <mergeCell ref="A3:BP3"/>
    <mergeCell ref="BG7:BH7"/>
    <mergeCell ref="BI7:BJ7"/>
    <mergeCell ref="BK7:BL7"/>
    <mergeCell ref="BM7:BN7"/>
    <mergeCell ref="BO7:BP7"/>
    <mergeCell ref="AW7:AX7"/>
    <mergeCell ref="AY7:AZ7"/>
    <mergeCell ref="BA7:BB7"/>
    <mergeCell ref="BC7:BD7"/>
    <mergeCell ref="BE7:BF7"/>
    <mergeCell ref="AW6:AZ6"/>
    <mergeCell ref="BA6:BD6"/>
    <mergeCell ref="BE6:BH6"/>
    <mergeCell ref="BI6:BL6"/>
    <mergeCell ref="BM6:BP6"/>
    <mergeCell ref="X4:AR4"/>
    <mergeCell ref="AO6:AR6"/>
    <mergeCell ref="AS4:BP5"/>
    <mergeCell ref="AS6:AV6"/>
    <mergeCell ref="L7:M7"/>
    <mergeCell ref="R7:S7"/>
    <mergeCell ref="T7:U7"/>
    <mergeCell ref="D7:E7"/>
    <mergeCell ref="F7:G7"/>
    <mergeCell ref="H7:I7"/>
    <mergeCell ref="J7:K7"/>
    <mergeCell ref="N7:O7"/>
    <mergeCell ref="P7:Q7"/>
    <mergeCell ref="AO7:AP7"/>
    <mergeCell ref="AQ7:AR7"/>
    <mergeCell ref="V7:W7"/>
    <mergeCell ref="X5:X8"/>
    <mergeCell ref="AK6:AN6"/>
    <mergeCell ref="Y7:Z7"/>
    <mergeCell ref="AA7:AB7"/>
    <mergeCell ref="AC7:AD7"/>
    <mergeCell ref="AE7:AF7"/>
    <mergeCell ref="AG7:AH7"/>
    <mergeCell ref="AI7:AJ7"/>
    <mergeCell ref="AK7:AL7"/>
    <mergeCell ref="AM7:AN7"/>
    <mergeCell ref="AS7:AT7"/>
    <mergeCell ref="AU7:AV7"/>
    <mergeCell ref="B4:B8"/>
    <mergeCell ref="A4:A8"/>
    <mergeCell ref="Y5:AR5"/>
    <mergeCell ref="Y6:AB6"/>
    <mergeCell ref="AC6:AF6"/>
    <mergeCell ref="AG6:AJ6"/>
    <mergeCell ref="C4:W4"/>
    <mergeCell ref="L6:O6"/>
    <mergeCell ref="P6:S6"/>
    <mergeCell ref="T6:W6"/>
    <mergeCell ref="D5:W5"/>
    <mergeCell ref="H6:K6"/>
    <mergeCell ref="D6:G6"/>
    <mergeCell ref="C5:C8"/>
  </mergeCells>
  <phoneticPr fontId="65" type="noConversion"/>
  <printOptions horizontalCentered="1"/>
  <pageMargins left="0.24" right="0" top="0.49" bottom="0.23622047244094491" header="0.41" footer="0.19685039370078741"/>
  <pageSetup paperSize="9" scale="35" fitToHeight="0" orientation="landscape"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4"/>
    <pageSetUpPr fitToPage="1"/>
  </sheetPr>
  <dimension ref="A1:AF18"/>
  <sheetViews>
    <sheetView topLeftCell="A2" zoomScale="60" zoomScaleNormal="60" workbookViewId="0">
      <selection activeCell="S15" sqref="S15"/>
    </sheetView>
  </sheetViews>
  <sheetFormatPr defaultColWidth="9" defaultRowHeight="15" outlineLevelCol="1" x14ac:dyDescent="0.25"/>
  <cols>
    <col min="1" max="1" width="3.875" style="272" customWidth="1"/>
    <col min="2" max="2" width="22" style="283" customWidth="1"/>
    <col min="3" max="3" width="6.75" style="269" customWidth="1"/>
    <col min="4" max="5" width="5.75" style="268" customWidth="1"/>
    <col min="6" max="6" width="4.5" style="268" customWidth="1" outlineLevel="1"/>
    <col min="7" max="7" width="4.625" style="268" customWidth="1" outlineLevel="1"/>
    <col min="8" max="9" width="5.25" style="268" customWidth="1" outlineLevel="1"/>
    <col min="10" max="10" width="6.75" style="269" customWidth="1"/>
    <col min="11" max="11" width="5.25" style="268" customWidth="1" outlineLevel="1"/>
    <col min="12" max="12" width="5.5" style="268" customWidth="1" outlineLevel="1"/>
    <col min="13" max="13" width="6.75" style="268" customWidth="1" outlineLevel="1"/>
    <col min="14" max="14" width="4.875" style="268" customWidth="1" outlineLevel="1"/>
    <col min="15" max="15" width="4.625" style="268" customWidth="1" outlineLevel="1"/>
    <col min="16" max="16" width="5" style="268" customWidth="1" outlineLevel="1"/>
    <col min="17" max="17" width="3.75" style="268" customWidth="1" outlineLevel="1"/>
    <col min="18" max="18" width="4" style="268" customWidth="1" outlineLevel="1"/>
    <col min="19" max="19" width="5.125" style="268" customWidth="1" outlineLevel="1"/>
    <col min="20" max="20" width="6.75" style="268" customWidth="1"/>
    <col min="21" max="21" width="4.75" style="268" customWidth="1" outlineLevel="1"/>
    <col min="22" max="22" width="6" style="268" customWidth="1" outlineLevel="1"/>
    <col min="23" max="23" width="6.625" style="269" customWidth="1"/>
    <col min="24" max="24" width="5.25" style="268" customWidth="1"/>
    <col min="25" max="25" width="6.75" style="268" customWidth="1"/>
    <col min="26" max="26" width="5.875" style="268" customWidth="1" outlineLevel="1"/>
    <col min="27" max="27" width="5.75" style="268" customWidth="1" outlineLevel="1"/>
    <col min="28" max="28" width="6.75" style="270" customWidth="1"/>
    <col min="29" max="29" width="5.125" style="270" customWidth="1"/>
    <col min="30" max="30" width="5.25" style="270" customWidth="1"/>
    <col min="31" max="31" width="4.75" style="270" customWidth="1"/>
    <col min="32" max="32" width="5.125" style="270" customWidth="1"/>
    <col min="33" max="16384" width="9" style="270"/>
  </cols>
  <sheetData>
    <row r="1" spans="1:32" ht="26.25" hidden="1" customHeight="1" x14ac:dyDescent="0.25">
      <c r="A1" s="111" t="str">
        <f>'PL 2A1'!A1:D1</f>
        <v>ỦY BAN NHÂN DÂN TỈNH TUYÊN QUANG</v>
      </c>
      <c r="B1" s="266"/>
      <c r="C1" s="267"/>
      <c r="D1" s="267"/>
    </row>
    <row r="2" spans="1:32" s="271" customFormat="1" ht="60.75" customHeight="1" x14ac:dyDescent="0.25">
      <c r="A2" s="414" t="s">
        <v>323</v>
      </c>
      <c r="B2" s="414"/>
      <c r="C2" s="414"/>
      <c r="D2" s="414"/>
      <c r="E2" s="414"/>
      <c r="F2" s="414"/>
      <c r="G2" s="414"/>
      <c r="H2" s="414"/>
      <c r="I2" s="414"/>
      <c r="J2" s="414"/>
      <c r="K2" s="414"/>
      <c r="L2" s="414"/>
      <c r="M2" s="414"/>
      <c r="N2" s="414"/>
      <c r="O2" s="414"/>
      <c r="P2" s="414"/>
      <c r="Q2" s="414"/>
      <c r="R2" s="414"/>
      <c r="S2" s="414"/>
      <c r="T2" s="414"/>
      <c r="U2" s="414"/>
      <c r="V2" s="414"/>
      <c r="W2" s="414"/>
      <c r="X2" s="414"/>
      <c r="Y2" s="414"/>
      <c r="Z2" s="414"/>
      <c r="AA2" s="414"/>
      <c r="AB2" s="414"/>
      <c r="AC2" s="414"/>
      <c r="AD2" s="414"/>
      <c r="AE2" s="414"/>
      <c r="AF2" s="414"/>
    </row>
    <row r="3" spans="1:32" s="271" customFormat="1" ht="18.75" x14ac:dyDescent="0.25">
      <c r="A3" s="415" t="str">
        <f>'PL 2A1'!A3:AR3</f>
        <v>(Kèm theo Kế hoạch số 205/KH-UBND ngày 31 tháng  8  năm 2023 của UBND tỉnh Tuyên Quang)</v>
      </c>
      <c r="B3" s="415"/>
      <c r="C3" s="415"/>
      <c r="D3" s="415"/>
      <c r="E3" s="415"/>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5"/>
      <c r="AF3" s="415"/>
    </row>
    <row r="4" spans="1:32" ht="15.75" x14ac:dyDescent="0.25">
      <c r="B4" s="273"/>
      <c r="C4" s="274"/>
      <c r="D4" s="274"/>
      <c r="E4" s="274"/>
      <c r="F4" s="274"/>
      <c r="G4" s="274"/>
      <c r="H4" s="274"/>
      <c r="I4" s="274"/>
      <c r="J4" s="274"/>
      <c r="K4" s="274"/>
      <c r="L4" s="274"/>
      <c r="M4" s="274"/>
      <c r="N4" s="274"/>
      <c r="O4" s="274"/>
      <c r="P4" s="275"/>
      <c r="Q4" s="275"/>
      <c r="R4" s="275"/>
      <c r="S4" s="275"/>
      <c r="T4" s="275"/>
      <c r="U4" s="275"/>
      <c r="V4" s="275"/>
      <c r="W4" s="275"/>
      <c r="X4" s="275"/>
      <c r="Y4" s="275"/>
      <c r="Z4" s="275"/>
      <c r="AA4" s="275"/>
    </row>
    <row r="5" spans="1:32" s="85" customFormat="1" ht="26.25" customHeight="1" x14ac:dyDescent="0.25">
      <c r="A5" s="341" t="s">
        <v>16</v>
      </c>
      <c r="B5" s="341" t="s">
        <v>14</v>
      </c>
      <c r="C5" s="421" t="s">
        <v>231</v>
      </c>
      <c r="D5" s="422"/>
      <c r="E5" s="422"/>
      <c r="F5" s="422"/>
      <c r="G5" s="422"/>
      <c r="H5" s="422"/>
      <c r="I5" s="423"/>
      <c r="J5" s="421" t="s">
        <v>232</v>
      </c>
      <c r="K5" s="422"/>
      <c r="L5" s="422"/>
      <c r="M5" s="422"/>
      <c r="N5" s="422"/>
      <c r="O5" s="422"/>
      <c r="P5" s="422"/>
      <c r="Q5" s="422"/>
      <c r="R5" s="422"/>
      <c r="S5" s="423"/>
      <c r="T5" s="428" t="s">
        <v>233</v>
      </c>
      <c r="U5" s="428"/>
      <c r="V5" s="428"/>
      <c r="W5" s="428"/>
      <c r="X5" s="428"/>
      <c r="Y5" s="428"/>
      <c r="Z5" s="428"/>
      <c r="AA5" s="428"/>
      <c r="AB5" s="428"/>
      <c r="AC5" s="428"/>
      <c r="AD5" s="428"/>
      <c r="AE5" s="428"/>
      <c r="AF5" s="428"/>
    </row>
    <row r="6" spans="1:32" s="85" customFormat="1" ht="33" customHeight="1" x14ac:dyDescent="0.25">
      <c r="A6" s="341"/>
      <c r="B6" s="341"/>
      <c r="C6" s="416" t="s">
        <v>35</v>
      </c>
      <c r="D6" s="417"/>
      <c r="E6" s="417"/>
      <c r="F6" s="417"/>
      <c r="G6" s="417"/>
      <c r="H6" s="417"/>
      <c r="I6" s="426"/>
      <c r="J6" s="420" t="s">
        <v>35</v>
      </c>
      <c r="K6" s="420"/>
      <c r="L6" s="420"/>
      <c r="M6" s="420"/>
      <c r="N6" s="420"/>
      <c r="O6" s="420"/>
      <c r="P6" s="420"/>
      <c r="Q6" s="420"/>
      <c r="R6" s="420"/>
      <c r="S6" s="411" t="s">
        <v>262</v>
      </c>
      <c r="T6" s="420" t="s">
        <v>4</v>
      </c>
      <c r="U6" s="420"/>
      <c r="V6" s="420"/>
      <c r="W6" s="420" t="s">
        <v>300</v>
      </c>
      <c r="X6" s="420"/>
      <c r="Y6" s="420"/>
      <c r="Z6" s="420"/>
      <c r="AA6" s="420"/>
      <c r="AB6" s="356" t="s">
        <v>301</v>
      </c>
      <c r="AC6" s="356"/>
      <c r="AD6" s="356"/>
      <c r="AE6" s="356"/>
      <c r="AF6" s="356"/>
    </row>
    <row r="7" spans="1:32" s="85" customFormat="1" ht="17.25" customHeight="1" x14ac:dyDescent="0.25">
      <c r="A7" s="341"/>
      <c r="B7" s="341"/>
      <c r="C7" s="316" t="s">
        <v>31</v>
      </c>
      <c r="D7" s="416" t="s">
        <v>0</v>
      </c>
      <c r="E7" s="417"/>
      <c r="F7" s="417"/>
      <c r="G7" s="417"/>
      <c r="H7" s="417"/>
      <c r="I7" s="417"/>
      <c r="J7" s="316" t="s">
        <v>32</v>
      </c>
      <c r="K7" s="420" t="s">
        <v>9</v>
      </c>
      <c r="L7" s="420"/>
      <c r="M7" s="420"/>
      <c r="N7" s="420"/>
      <c r="O7" s="420"/>
      <c r="P7" s="420"/>
      <c r="Q7" s="420"/>
      <c r="R7" s="420"/>
      <c r="S7" s="412"/>
      <c r="T7" s="410" t="s">
        <v>18</v>
      </c>
      <c r="U7" s="429" t="s">
        <v>0</v>
      </c>
      <c r="V7" s="429"/>
      <c r="W7" s="316" t="s">
        <v>31</v>
      </c>
      <c r="X7" s="420" t="s">
        <v>0</v>
      </c>
      <c r="Y7" s="420"/>
      <c r="Z7" s="420"/>
      <c r="AA7" s="420"/>
      <c r="AB7" s="316" t="s">
        <v>31</v>
      </c>
      <c r="AC7" s="420" t="s">
        <v>0</v>
      </c>
      <c r="AD7" s="420"/>
      <c r="AE7" s="420"/>
      <c r="AF7" s="420"/>
    </row>
    <row r="8" spans="1:32" s="85" customFormat="1" ht="36.75" customHeight="1" x14ac:dyDescent="0.25">
      <c r="A8" s="341"/>
      <c r="B8" s="341"/>
      <c r="C8" s="316"/>
      <c r="D8" s="410" t="s">
        <v>206</v>
      </c>
      <c r="E8" s="424" t="s">
        <v>1</v>
      </c>
      <c r="F8" s="410" t="s">
        <v>27</v>
      </c>
      <c r="G8" s="410" t="s">
        <v>29</v>
      </c>
      <c r="H8" s="418" t="s">
        <v>0</v>
      </c>
      <c r="I8" s="419"/>
      <c r="J8" s="316"/>
      <c r="K8" s="410" t="s">
        <v>23</v>
      </c>
      <c r="L8" s="410"/>
      <c r="M8" s="424" t="s">
        <v>1</v>
      </c>
      <c r="N8" s="410" t="s">
        <v>27</v>
      </c>
      <c r="O8" s="410" t="s">
        <v>29</v>
      </c>
      <c r="P8" s="410" t="s">
        <v>0</v>
      </c>
      <c r="Q8" s="410"/>
      <c r="R8" s="410"/>
      <c r="S8" s="412"/>
      <c r="T8" s="410"/>
      <c r="U8" s="409" t="s">
        <v>21</v>
      </c>
      <c r="V8" s="409" t="s">
        <v>20</v>
      </c>
      <c r="W8" s="316"/>
      <c r="X8" s="420" t="s">
        <v>206</v>
      </c>
      <c r="Y8" s="420" t="s">
        <v>1</v>
      </c>
      <c r="Z8" s="420" t="s">
        <v>26</v>
      </c>
      <c r="AA8" s="420" t="s">
        <v>29</v>
      </c>
      <c r="AB8" s="316"/>
      <c r="AC8" s="410" t="s">
        <v>206</v>
      </c>
      <c r="AD8" s="410" t="s">
        <v>1</v>
      </c>
      <c r="AE8" s="410" t="s">
        <v>26</v>
      </c>
      <c r="AF8" s="410" t="s">
        <v>29</v>
      </c>
    </row>
    <row r="9" spans="1:32" s="85" customFormat="1" ht="81.75" customHeight="1" x14ac:dyDescent="0.25">
      <c r="A9" s="341"/>
      <c r="B9" s="341"/>
      <c r="C9" s="316"/>
      <c r="D9" s="410"/>
      <c r="E9" s="427"/>
      <c r="F9" s="410"/>
      <c r="G9" s="410"/>
      <c r="H9" s="276" t="s">
        <v>242</v>
      </c>
      <c r="I9" s="276" t="s">
        <v>244</v>
      </c>
      <c r="J9" s="316"/>
      <c r="K9" s="277" t="s">
        <v>12</v>
      </c>
      <c r="L9" s="277" t="s">
        <v>13</v>
      </c>
      <c r="M9" s="425"/>
      <c r="N9" s="410"/>
      <c r="O9" s="410"/>
      <c r="P9" s="276" t="s">
        <v>242</v>
      </c>
      <c r="Q9" s="276" t="s">
        <v>6</v>
      </c>
      <c r="R9" s="276" t="s">
        <v>317</v>
      </c>
      <c r="S9" s="413"/>
      <c r="T9" s="410"/>
      <c r="U9" s="409"/>
      <c r="V9" s="409"/>
      <c r="W9" s="316"/>
      <c r="X9" s="420"/>
      <c r="Y9" s="420"/>
      <c r="Z9" s="420"/>
      <c r="AA9" s="420"/>
      <c r="AB9" s="316"/>
      <c r="AC9" s="410"/>
      <c r="AD9" s="410"/>
      <c r="AE9" s="410"/>
      <c r="AF9" s="410"/>
    </row>
    <row r="10" spans="1:32" s="279" customFormat="1" ht="24.75" customHeight="1" x14ac:dyDescent="0.25">
      <c r="A10" s="278">
        <v>1</v>
      </c>
      <c r="B10" s="278">
        <v>2</v>
      </c>
      <c r="C10" s="278">
        <v>3</v>
      </c>
      <c r="D10" s="278">
        <v>4</v>
      </c>
      <c r="E10" s="278">
        <v>5</v>
      </c>
      <c r="F10" s="278">
        <v>6</v>
      </c>
      <c r="G10" s="278">
        <v>7</v>
      </c>
      <c r="H10" s="278">
        <v>8</v>
      </c>
      <c r="I10" s="278">
        <v>10</v>
      </c>
      <c r="J10" s="278">
        <v>11</v>
      </c>
      <c r="K10" s="278">
        <v>12</v>
      </c>
      <c r="L10" s="278">
        <v>13</v>
      </c>
      <c r="M10" s="278">
        <v>14</v>
      </c>
      <c r="N10" s="278">
        <v>15</v>
      </c>
      <c r="O10" s="278">
        <v>16</v>
      </c>
      <c r="P10" s="278">
        <v>17</v>
      </c>
      <c r="Q10" s="278">
        <v>18</v>
      </c>
      <c r="R10" s="278">
        <v>19</v>
      </c>
      <c r="S10" s="278">
        <v>20</v>
      </c>
      <c r="T10" s="278">
        <v>21</v>
      </c>
      <c r="U10" s="278">
        <v>22</v>
      </c>
      <c r="V10" s="278">
        <v>23</v>
      </c>
      <c r="W10" s="278">
        <v>24</v>
      </c>
      <c r="X10" s="278">
        <v>25</v>
      </c>
      <c r="Y10" s="278">
        <v>26</v>
      </c>
      <c r="Z10" s="278">
        <v>27</v>
      </c>
      <c r="AA10" s="278">
        <v>28</v>
      </c>
      <c r="AB10" s="278">
        <v>32</v>
      </c>
      <c r="AC10" s="278">
        <v>33</v>
      </c>
      <c r="AD10" s="278">
        <v>34</v>
      </c>
      <c r="AE10" s="278">
        <v>35</v>
      </c>
      <c r="AF10" s="278">
        <v>36</v>
      </c>
    </row>
    <row r="11" spans="1:32" s="280" customFormat="1" ht="37.5" customHeight="1" x14ac:dyDescent="0.25">
      <c r="A11" s="265"/>
      <c r="B11" s="113" t="s">
        <v>208</v>
      </c>
      <c r="C11" s="112">
        <f>C12+C13+C14+C15+C16+C17+C18</f>
        <v>4746</v>
      </c>
      <c r="D11" s="112">
        <f t="shared" ref="D11:AF11" si="0">D12+D13+D14+D15+D16+D17+D18</f>
        <v>354</v>
      </c>
      <c r="E11" s="112">
        <f t="shared" si="0"/>
        <v>4224</v>
      </c>
      <c r="F11" s="112">
        <f t="shared" si="0"/>
        <v>38</v>
      </c>
      <c r="G11" s="112">
        <f t="shared" si="0"/>
        <v>130</v>
      </c>
      <c r="H11" s="112">
        <f t="shared" si="0"/>
        <v>45</v>
      </c>
      <c r="I11" s="112">
        <f t="shared" si="0"/>
        <v>85</v>
      </c>
      <c r="J11" s="112">
        <f t="shared" si="0"/>
        <v>4345</v>
      </c>
      <c r="K11" s="112">
        <f t="shared" si="0"/>
        <v>122</v>
      </c>
      <c r="L11" s="112">
        <f t="shared" si="0"/>
        <v>224</v>
      </c>
      <c r="M11" s="112">
        <f t="shared" si="0"/>
        <v>3846</v>
      </c>
      <c r="N11" s="112">
        <f t="shared" si="0"/>
        <v>42</v>
      </c>
      <c r="O11" s="112">
        <f t="shared" si="0"/>
        <v>111</v>
      </c>
      <c r="P11" s="112">
        <f t="shared" si="0"/>
        <v>44</v>
      </c>
      <c r="Q11" s="112">
        <f t="shared" si="0"/>
        <v>61</v>
      </c>
      <c r="R11" s="112">
        <f t="shared" si="0"/>
        <v>6</v>
      </c>
      <c r="S11" s="112">
        <f t="shared" si="0"/>
        <v>288</v>
      </c>
      <c r="T11" s="112">
        <f t="shared" si="0"/>
        <v>2968</v>
      </c>
      <c r="U11" s="112">
        <f t="shared" si="0"/>
        <v>100</v>
      </c>
      <c r="V11" s="112">
        <f t="shared" si="0"/>
        <v>2868</v>
      </c>
      <c r="W11" s="112">
        <f t="shared" si="0"/>
        <v>5552</v>
      </c>
      <c r="X11" s="112">
        <f t="shared" si="0"/>
        <v>406</v>
      </c>
      <c r="Y11" s="112">
        <f t="shared" si="0"/>
        <v>4422</v>
      </c>
      <c r="Z11" s="112">
        <f t="shared" si="0"/>
        <v>129</v>
      </c>
      <c r="AA11" s="112">
        <f t="shared" si="0"/>
        <v>595</v>
      </c>
      <c r="AB11" s="112">
        <f t="shared" si="0"/>
        <v>-806.00000000000011</v>
      </c>
      <c r="AC11" s="112">
        <f t="shared" si="0"/>
        <v>-52</v>
      </c>
      <c r="AD11" s="112">
        <f t="shared" si="0"/>
        <v>-198.00000000000011</v>
      </c>
      <c r="AE11" s="112">
        <f t="shared" si="0"/>
        <v>-91</v>
      </c>
      <c r="AF11" s="112">
        <f t="shared" si="0"/>
        <v>-465</v>
      </c>
    </row>
    <row r="12" spans="1:32" ht="37.5" customHeight="1" x14ac:dyDescent="0.25">
      <c r="A12" s="281">
        <v>1</v>
      </c>
      <c r="B12" s="282" t="s">
        <v>222</v>
      </c>
      <c r="C12" s="112">
        <f>D12+E12+F12+G12</f>
        <v>411</v>
      </c>
      <c r="D12" s="253">
        <v>22</v>
      </c>
      <c r="E12" s="253">
        <v>356</v>
      </c>
      <c r="F12" s="253">
        <v>8</v>
      </c>
      <c r="G12" s="253">
        <v>25</v>
      </c>
      <c r="H12" s="253">
        <v>12</v>
      </c>
      <c r="I12" s="253">
        <v>13</v>
      </c>
      <c r="J12" s="112">
        <f>K12+L12+M12+N12+O12</f>
        <v>377</v>
      </c>
      <c r="K12" s="253">
        <v>4</v>
      </c>
      <c r="L12" s="253">
        <v>18</v>
      </c>
      <c r="M12" s="253">
        <v>325</v>
      </c>
      <c r="N12" s="253">
        <v>9</v>
      </c>
      <c r="O12" s="253">
        <v>21</v>
      </c>
      <c r="P12" s="253">
        <v>12</v>
      </c>
      <c r="Q12" s="253">
        <v>9</v>
      </c>
      <c r="R12" s="253"/>
      <c r="S12" s="253">
        <v>29</v>
      </c>
      <c r="T12" s="112">
        <f>U12+V12</f>
        <v>224</v>
      </c>
      <c r="U12" s="253">
        <f>'PL 2B1'!Y11+'PL 2B1'!AC11+'PL 2B1'!AG11+'PL 2B1'!AK11+'PL 2B1'!AO11</f>
        <v>0</v>
      </c>
      <c r="V12" s="253">
        <f>'PL 2B1'!Z11+'PL 2B1'!AD11+'PL 2B1'!AH11+'PL 2B1'!AL11+'PL 2B1'!AP11</f>
        <v>224</v>
      </c>
      <c r="W12" s="112">
        <f>X12+Y12+Z12+AA12</f>
        <v>396</v>
      </c>
      <c r="X12" s="253">
        <v>20</v>
      </c>
      <c r="Y12" s="253">
        <f>(U12*1.2)+(V12*1.5)</f>
        <v>336</v>
      </c>
      <c r="Z12" s="253">
        <v>8</v>
      </c>
      <c r="AA12" s="253">
        <v>32</v>
      </c>
      <c r="AB12" s="112">
        <f>AC12+AD12+AE12+AF12</f>
        <v>15</v>
      </c>
      <c r="AC12" s="253">
        <f>D12-X12</f>
        <v>2</v>
      </c>
      <c r="AD12" s="253">
        <f>E12-Y12</f>
        <v>20</v>
      </c>
      <c r="AE12" s="253">
        <f>F12-Z12</f>
        <v>0</v>
      </c>
      <c r="AF12" s="253">
        <f>G12-AA12</f>
        <v>-7</v>
      </c>
    </row>
    <row r="13" spans="1:32" ht="37.5" customHeight="1" x14ac:dyDescent="0.25">
      <c r="A13" s="281">
        <v>2</v>
      </c>
      <c r="B13" s="282" t="s">
        <v>223</v>
      </c>
      <c r="C13" s="112">
        <f t="shared" ref="C13:C18" si="1">D13+E13+F13+G13</f>
        <v>313</v>
      </c>
      <c r="D13" s="253">
        <v>21</v>
      </c>
      <c r="E13" s="253">
        <v>277</v>
      </c>
      <c r="F13" s="253">
        <v>7</v>
      </c>
      <c r="G13" s="253">
        <v>8</v>
      </c>
      <c r="H13" s="253">
        <v>3</v>
      </c>
      <c r="I13" s="253">
        <v>5</v>
      </c>
      <c r="J13" s="112">
        <f t="shared" ref="J13:J17" si="2">K13+L13+M13+N13+O13</f>
        <v>288</v>
      </c>
      <c r="K13" s="253">
        <v>6</v>
      </c>
      <c r="L13" s="253">
        <v>14</v>
      </c>
      <c r="M13" s="253">
        <v>253</v>
      </c>
      <c r="N13" s="253">
        <v>7</v>
      </c>
      <c r="O13" s="253">
        <v>8</v>
      </c>
      <c r="P13" s="253">
        <v>3</v>
      </c>
      <c r="Q13" s="253">
        <v>5</v>
      </c>
      <c r="R13" s="253"/>
      <c r="S13" s="253">
        <v>22</v>
      </c>
      <c r="T13" s="112">
        <f t="shared" ref="T13:T18" si="3">U13+V13</f>
        <v>196</v>
      </c>
      <c r="U13" s="253">
        <f>'PL 2B1'!Y12+'PL 2B1'!AC12+'PL 2B1'!AG12+'PL 2B1'!AK12+'PL 2B1'!AO12</f>
        <v>0</v>
      </c>
      <c r="V13" s="253">
        <f>'PL 2B1'!Z12+'PL 2B1'!AD12+'PL 2B1'!AH12+'PL 2B1'!AL12+'PL 2B1'!AP12</f>
        <v>196</v>
      </c>
      <c r="W13" s="112">
        <f t="shared" ref="W13:W18" si="4">X13+Y13+Z13+AA13</f>
        <v>365</v>
      </c>
      <c r="X13" s="253">
        <v>22</v>
      </c>
      <c r="Y13" s="253">
        <f t="shared" ref="Y13:Y18" si="5">(U13*1.2)+(V13*1.5)</f>
        <v>294</v>
      </c>
      <c r="Z13" s="253">
        <v>8</v>
      </c>
      <c r="AA13" s="253">
        <v>41</v>
      </c>
      <c r="AB13" s="112">
        <f t="shared" ref="AB13:AB18" si="6">AC13+AD13+AE13+AF13</f>
        <v>-52</v>
      </c>
      <c r="AC13" s="253">
        <f t="shared" ref="AC13:AE18" si="7">D13-X13</f>
        <v>-1</v>
      </c>
      <c r="AD13" s="253">
        <f t="shared" si="7"/>
        <v>-17</v>
      </c>
      <c r="AE13" s="253">
        <f t="shared" si="7"/>
        <v>-1</v>
      </c>
      <c r="AF13" s="253">
        <f t="shared" ref="AF13:AF18" si="8">G13-AA13</f>
        <v>-33</v>
      </c>
    </row>
    <row r="14" spans="1:32" ht="37.5" customHeight="1" x14ac:dyDescent="0.25">
      <c r="A14" s="281">
        <v>3</v>
      </c>
      <c r="B14" s="282" t="s">
        <v>224</v>
      </c>
      <c r="C14" s="112">
        <f t="shared" si="1"/>
        <v>723</v>
      </c>
      <c r="D14" s="253">
        <v>59</v>
      </c>
      <c r="E14" s="253">
        <v>645</v>
      </c>
      <c r="F14" s="253">
        <v>0</v>
      </c>
      <c r="G14" s="253">
        <v>19</v>
      </c>
      <c r="H14" s="253">
        <v>3</v>
      </c>
      <c r="I14" s="253">
        <v>16</v>
      </c>
      <c r="J14" s="112">
        <f t="shared" si="2"/>
        <v>677</v>
      </c>
      <c r="K14" s="253">
        <v>20</v>
      </c>
      <c r="L14" s="253">
        <v>39</v>
      </c>
      <c r="M14" s="253">
        <v>599</v>
      </c>
      <c r="N14" s="253">
        <v>0</v>
      </c>
      <c r="O14" s="253">
        <v>19</v>
      </c>
      <c r="P14" s="253">
        <v>3</v>
      </c>
      <c r="Q14" s="253">
        <v>16</v>
      </c>
      <c r="R14" s="253"/>
      <c r="S14" s="253">
        <v>40</v>
      </c>
      <c r="T14" s="112">
        <f t="shared" si="3"/>
        <v>454</v>
      </c>
      <c r="U14" s="253">
        <f>'PL 2B1'!Y13+'PL 2B1'!AC13+'PL 2B1'!AG13+'PL 2B1'!AK13+'PL 2B1'!AO13</f>
        <v>66</v>
      </c>
      <c r="V14" s="253">
        <f>'PL 2B1'!Z13+'PL 2B1'!AD13+'PL 2B1'!AH13+'PL 2B1'!AL13+'PL 2B1'!AP13</f>
        <v>388</v>
      </c>
      <c r="W14" s="112">
        <f t="shared" si="4"/>
        <v>845.2</v>
      </c>
      <c r="X14" s="253">
        <v>64</v>
      </c>
      <c r="Y14" s="253">
        <f t="shared" si="5"/>
        <v>661.2</v>
      </c>
      <c r="Z14" s="253">
        <v>20</v>
      </c>
      <c r="AA14" s="253">
        <v>100</v>
      </c>
      <c r="AB14" s="112">
        <f t="shared" si="6"/>
        <v>-122.20000000000005</v>
      </c>
      <c r="AC14" s="253">
        <f t="shared" si="7"/>
        <v>-5</v>
      </c>
      <c r="AD14" s="253">
        <f t="shared" si="7"/>
        <v>-16.200000000000045</v>
      </c>
      <c r="AE14" s="253">
        <f t="shared" si="7"/>
        <v>-20</v>
      </c>
      <c r="AF14" s="253">
        <f t="shared" si="8"/>
        <v>-81</v>
      </c>
    </row>
    <row r="15" spans="1:32" ht="37.5" customHeight="1" x14ac:dyDescent="0.25">
      <c r="A15" s="281">
        <v>4</v>
      </c>
      <c r="B15" s="282" t="s">
        <v>225</v>
      </c>
      <c r="C15" s="112">
        <f t="shared" si="1"/>
        <v>800</v>
      </c>
      <c r="D15" s="253">
        <v>62</v>
      </c>
      <c r="E15" s="253">
        <v>686</v>
      </c>
      <c r="F15" s="253">
        <v>21</v>
      </c>
      <c r="G15" s="253">
        <v>31</v>
      </c>
      <c r="H15" s="253">
        <v>8</v>
      </c>
      <c r="I15" s="253">
        <v>23</v>
      </c>
      <c r="J15" s="112">
        <f t="shared" si="2"/>
        <v>713</v>
      </c>
      <c r="K15" s="253">
        <v>21</v>
      </c>
      <c r="L15" s="253">
        <v>40</v>
      </c>
      <c r="M15" s="253">
        <v>600</v>
      </c>
      <c r="N15" s="253">
        <v>23</v>
      </c>
      <c r="O15" s="253">
        <v>29</v>
      </c>
      <c r="P15" s="253">
        <v>7</v>
      </c>
      <c r="Q15" s="253">
        <v>19</v>
      </c>
      <c r="R15" s="253">
        <v>3</v>
      </c>
      <c r="S15" s="253">
        <v>58</v>
      </c>
      <c r="T15" s="112">
        <f t="shared" si="3"/>
        <v>503</v>
      </c>
      <c r="U15" s="253">
        <f>'PL 2B1'!Y14+'PL 2B1'!AC14+'PL 2B1'!AG14+'PL 2B1'!AK14+'PL 2B1'!AO14</f>
        <v>1</v>
      </c>
      <c r="V15" s="253">
        <f>'PL 2B1'!Z14+'PL 2B1'!AD14+'PL 2B1'!AH14+'PL 2B1'!AL14+'PL 2B1'!AP14</f>
        <v>502</v>
      </c>
      <c r="W15" s="112">
        <f t="shared" si="4"/>
        <v>955.2</v>
      </c>
      <c r="X15" s="253">
        <v>69</v>
      </c>
      <c r="Y15" s="253">
        <f t="shared" si="5"/>
        <v>754.2</v>
      </c>
      <c r="Z15" s="253">
        <v>21</v>
      </c>
      <c r="AA15" s="253">
        <v>111</v>
      </c>
      <c r="AB15" s="112">
        <f t="shared" si="6"/>
        <v>-155.20000000000005</v>
      </c>
      <c r="AC15" s="253">
        <f t="shared" si="7"/>
        <v>-7</v>
      </c>
      <c r="AD15" s="253">
        <f t="shared" si="7"/>
        <v>-68.200000000000045</v>
      </c>
      <c r="AE15" s="253">
        <f t="shared" si="7"/>
        <v>0</v>
      </c>
      <c r="AF15" s="253">
        <f t="shared" si="8"/>
        <v>-80</v>
      </c>
    </row>
    <row r="16" spans="1:32" ht="37.5" customHeight="1" x14ac:dyDescent="0.25">
      <c r="A16" s="281">
        <v>5</v>
      </c>
      <c r="B16" s="282" t="s">
        <v>226</v>
      </c>
      <c r="C16" s="112">
        <f t="shared" si="1"/>
        <v>938</v>
      </c>
      <c r="D16" s="253">
        <v>80</v>
      </c>
      <c r="E16" s="253">
        <v>848</v>
      </c>
      <c r="F16" s="253">
        <v>1</v>
      </c>
      <c r="G16" s="253">
        <v>9</v>
      </c>
      <c r="H16" s="253">
        <v>2</v>
      </c>
      <c r="I16" s="253">
        <v>7</v>
      </c>
      <c r="J16" s="112">
        <f t="shared" si="2"/>
        <v>862</v>
      </c>
      <c r="K16" s="253">
        <v>27</v>
      </c>
      <c r="L16" s="253">
        <v>50</v>
      </c>
      <c r="M16" s="253">
        <v>779</v>
      </c>
      <c r="N16" s="253">
        <v>2</v>
      </c>
      <c r="O16" s="253">
        <v>4</v>
      </c>
      <c r="P16" s="253">
        <v>2</v>
      </c>
      <c r="Q16" s="253">
        <v>2</v>
      </c>
      <c r="R16" s="253"/>
      <c r="S16" s="253">
        <v>58</v>
      </c>
      <c r="T16" s="112">
        <f t="shared" si="3"/>
        <v>600</v>
      </c>
      <c r="U16" s="253">
        <f>'PL 2B1'!Y15+'PL 2B1'!AC15+'PL 2B1'!AG15+'PL 2B1'!AK15+'PL 2B1'!AO15</f>
        <v>33</v>
      </c>
      <c r="V16" s="253">
        <f>'PL 2B1'!Z15+'PL 2B1'!AD15+'PL 2B1'!AH15+'PL 2B1'!AL15+'PL 2B1'!AP15</f>
        <v>567</v>
      </c>
      <c r="W16" s="112">
        <f t="shared" si="4"/>
        <v>1122.0999999999999</v>
      </c>
      <c r="X16" s="253">
        <v>88</v>
      </c>
      <c r="Y16" s="253">
        <f t="shared" si="5"/>
        <v>890.1</v>
      </c>
      <c r="Z16" s="253">
        <v>27</v>
      </c>
      <c r="AA16" s="253">
        <v>117</v>
      </c>
      <c r="AB16" s="112">
        <f t="shared" si="6"/>
        <v>-184.10000000000002</v>
      </c>
      <c r="AC16" s="253">
        <f t="shared" si="7"/>
        <v>-8</v>
      </c>
      <c r="AD16" s="253">
        <f t="shared" si="7"/>
        <v>-42.100000000000023</v>
      </c>
      <c r="AE16" s="253">
        <f t="shared" si="7"/>
        <v>-26</v>
      </c>
      <c r="AF16" s="253">
        <f t="shared" si="8"/>
        <v>-108</v>
      </c>
    </row>
    <row r="17" spans="1:32" ht="37.5" customHeight="1" x14ac:dyDescent="0.25">
      <c r="A17" s="281">
        <v>6</v>
      </c>
      <c r="B17" s="282" t="s">
        <v>227</v>
      </c>
      <c r="C17" s="112">
        <f t="shared" si="1"/>
        <v>1018</v>
      </c>
      <c r="D17" s="253">
        <v>69</v>
      </c>
      <c r="E17" s="253">
        <v>924</v>
      </c>
      <c r="F17" s="253">
        <v>0</v>
      </c>
      <c r="G17" s="253">
        <v>25</v>
      </c>
      <c r="H17" s="253">
        <v>17</v>
      </c>
      <c r="I17" s="253">
        <v>8</v>
      </c>
      <c r="J17" s="112">
        <f t="shared" si="2"/>
        <v>911</v>
      </c>
      <c r="K17" s="253">
        <v>26</v>
      </c>
      <c r="L17" s="253">
        <v>40</v>
      </c>
      <c r="M17" s="253">
        <v>822</v>
      </c>
      <c r="N17" s="253">
        <v>0</v>
      </c>
      <c r="O17" s="253">
        <v>23</v>
      </c>
      <c r="P17" s="253">
        <v>17</v>
      </c>
      <c r="Q17" s="253">
        <v>3</v>
      </c>
      <c r="R17" s="253">
        <v>3</v>
      </c>
      <c r="S17" s="253">
        <v>73</v>
      </c>
      <c r="T17" s="112">
        <f t="shared" si="3"/>
        <v>656</v>
      </c>
      <c r="U17" s="253">
        <f>'PL 2B1'!Y16+'PL 2B1'!AC16+'PL 2B1'!AG16+'PL 2B1'!AK16+'PL 2B1'!AO16</f>
        <v>0</v>
      </c>
      <c r="V17" s="253">
        <f>'PL 2B1'!Z16+'PL 2B1'!AD16+'PL 2B1'!AH16+'PL 2B1'!AL16+'PL 2B1'!AP16</f>
        <v>656</v>
      </c>
      <c r="W17" s="112">
        <f t="shared" si="4"/>
        <v>1227</v>
      </c>
      <c r="X17" s="253">
        <v>90</v>
      </c>
      <c r="Y17" s="253">
        <f>(U17*1.2)+(V17*1.5)</f>
        <v>984</v>
      </c>
      <c r="Z17" s="253">
        <v>27</v>
      </c>
      <c r="AA17" s="253">
        <v>126</v>
      </c>
      <c r="AB17" s="112">
        <f t="shared" si="6"/>
        <v>-209</v>
      </c>
      <c r="AC17" s="253">
        <f t="shared" si="7"/>
        <v>-21</v>
      </c>
      <c r="AD17" s="253">
        <f t="shared" si="7"/>
        <v>-60</v>
      </c>
      <c r="AE17" s="253">
        <f t="shared" si="7"/>
        <v>-27</v>
      </c>
      <c r="AF17" s="253">
        <f t="shared" si="8"/>
        <v>-101</v>
      </c>
    </row>
    <row r="18" spans="1:32" ht="37.5" customHeight="1" x14ac:dyDescent="0.25">
      <c r="A18" s="281">
        <v>7</v>
      </c>
      <c r="B18" s="282" t="s">
        <v>250</v>
      </c>
      <c r="C18" s="112">
        <f t="shared" si="1"/>
        <v>543</v>
      </c>
      <c r="D18" s="253">
        <v>41</v>
      </c>
      <c r="E18" s="253">
        <v>488</v>
      </c>
      <c r="F18" s="253">
        <v>1</v>
      </c>
      <c r="G18" s="253">
        <v>13</v>
      </c>
      <c r="H18" s="253">
        <v>0</v>
      </c>
      <c r="I18" s="253">
        <v>13</v>
      </c>
      <c r="J18" s="112">
        <f>K18+L18+M18+N18+O18</f>
        <v>517</v>
      </c>
      <c r="K18" s="253">
        <v>18</v>
      </c>
      <c r="L18" s="253">
        <v>23</v>
      </c>
      <c r="M18" s="253">
        <v>468</v>
      </c>
      <c r="N18" s="253">
        <v>1</v>
      </c>
      <c r="O18" s="253">
        <v>7</v>
      </c>
      <c r="P18" s="253">
        <v>0</v>
      </c>
      <c r="Q18" s="253">
        <v>7</v>
      </c>
      <c r="R18" s="253"/>
      <c r="S18" s="253">
        <v>8</v>
      </c>
      <c r="T18" s="112">
        <f t="shared" si="3"/>
        <v>335</v>
      </c>
      <c r="U18" s="253">
        <f>'PL 2B1'!Y17+'PL 2B1'!AC17+'PL 2B1'!AG17+'PL 2B1'!AK17+'PL 2B1'!AO17</f>
        <v>0</v>
      </c>
      <c r="V18" s="253">
        <f>'PL 2B1'!Z17+'PL 2B1'!AD17+'PL 2B1'!AH17+'PL 2B1'!AL17+'PL 2B1'!AP17</f>
        <v>335</v>
      </c>
      <c r="W18" s="112">
        <f t="shared" si="4"/>
        <v>641.5</v>
      </c>
      <c r="X18" s="253">
        <v>53</v>
      </c>
      <c r="Y18" s="253">
        <f t="shared" si="5"/>
        <v>502.5</v>
      </c>
      <c r="Z18" s="253">
        <v>18</v>
      </c>
      <c r="AA18" s="253">
        <v>68</v>
      </c>
      <c r="AB18" s="112">
        <f t="shared" si="6"/>
        <v>-98.5</v>
      </c>
      <c r="AC18" s="253">
        <f t="shared" si="7"/>
        <v>-12</v>
      </c>
      <c r="AD18" s="253">
        <f t="shared" si="7"/>
        <v>-14.5</v>
      </c>
      <c r="AE18" s="253">
        <f t="shared" si="7"/>
        <v>-17</v>
      </c>
      <c r="AF18" s="253">
        <f t="shared" si="8"/>
        <v>-55</v>
      </c>
    </row>
  </sheetData>
  <mergeCells count="43">
    <mergeCell ref="X8:X9"/>
    <mergeCell ref="Z8:Z9"/>
    <mergeCell ref="AA8:AA9"/>
    <mergeCell ref="Y8:Y9"/>
    <mergeCell ref="T5:AF5"/>
    <mergeCell ref="AB6:AF6"/>
    <mergeCell ref="X7:AA7"/>
    <mergeCell ref="W6:AA6"/>
    <mergeCell ref="AC7:AF7"/>
    <mergeCell ref="AB7:AB9"/>
    <mergeCell ref="AC8:AC9"/>
    <mergeCell ref="AD8:AD9"/>
    <mergeCell ref="AE8:AE9"/>
    <mergeCell ref="AF8:AF9"/>
    <mergeCell ref="U7:V7"/>
    <mergeCell ref="T6:V6"/>
    <mergeCell ref="M8:M9"/>
    <mergeCell ref="J6:R6"/>
    <mergeCell ref="C6:I6"/>
    <mergeCell ref="D8:D9"/>
    <mergeCell ref="E8:E9"/>
    <mergeCell ref="F8:F9"/>
    <mergeCell ref="A5:A9"/>
    <mergeCell ref="B5:B9"/>
    <mergeCell ref="C7:C9"/>
    <mergeCell ref="G8:G9"/>
    <mergeCell ref="K8:L8"/>
    <mergeCell ref="V8:V9"/>
    <mergeCell ref="T7:T9"/>
    <mergeCell ref="S6:S9"/>
    <mergeCell ref="U8:U9"/>
    <mergeCell ref="A2:AF2"/>
    <mergeCell ref="A3:AF3"/>
    <mergeCell ref="D7:I7"/>
    <mergeCell ref="H8:I8"/>
    <mergeCell ref="W7:W9"/>
    <mergeCell ref="P8:R8"/>
    <mergeCell ref="K7:R7"/>
    <mergeCell ref="N8:N9"/>
    <mergeCell ref="O8:O9"/>
    <mergeCell ref="J7:J9"/>
    <mergeCell ref="C5:I5"/>
    <mergeCell ref="J5:S5"/>
  </mergeCells>
  <phoneticPr fontId="65" type="noConversion"/>
  <pageMargins left="0" right="0" top="0.35433070866141736" bottom="0.27559055118110237" header="0.19685039370078741" footer="0.19685039370078741"/>
  <pageSetup paperSize="9" scale="71" fitToHeight="0" orientation="landscape"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F8:H11"/>
  <sheetViews>
    <sheetView workbookViewId="0">
      <selection activeCell="F8" sqref="F8:H11"/>
    </sheetView>
  </sheetViews>
  <sheetFormatPr defaultRowHeight="15.75" x14ac:dyDescent="0.25"/>
  <sheetData>
    <row r="8" spans="6:8" ht="18.75" x14ac:dyDescent="0.25">
      <c r="F8" s="87">
        <v>136</v>
      </c>
      <c r="G8" s="88">
        <v>3151</v>
      </c>
      <c r="H8" s="88">
        <v>82755</v>
      </c>
    </row>
    <row r="9" spans="6:8" ht="18.75" x14ac:dyDescent="0.25">
      <c r="F9" s="87">
        <v>155</v>
      </c>
      <c r="G9" s="88">
        <v>1444</v>
      </c>
      <c r="H9" s="88">
        <v>52061</v>
      </c>
    </row>
    <row r="10" spans="6:8" ht="18.75" x14ac:dyDescent="0.25">
      <c r="F10" s="87">
        <v>31</v>
      </c>
      <c r="G10" s="89">
        <v>652</v>
      </c>
      <c r="H10" s="88">
        <v>25912</v>
      </c>
    </row>
    <row r="11" spans="6:8" x14ac:dyDescent="0.25">
      <c r="F11">
        <f>SUM(F8:F10)</f>
        <v>322</v>
      </c>
      <c r="G11">
        <f>SUM(G8:G10)</f>
        <v>5247</v>
      </c>
      <c r="H11">
        <f>SUM(H8:H10)</f>
        <v>160728</v>
      </c>
    </row>
  </sheetData>
  <phoneticPr fontId="65"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F7:O7"/>
  <sheetViews>
    <sheetView workbookViewId="0">
      <selection activeCell="I26" sqref="I26"/>
    </sheetView>
  </sheetViews>
  <sheetFormatPr defaultRowHeight="15.75" x14ac:dyDescent="0.25"/>
  <cols>
    <col min="6" max="7" width="9.375" bestFit="1" customWidth="1"/>
    <col min="8" max="8" width="10.875" bestFit="1" customWidth="1"/>
    <col min="9" max="12" width="9.375" bestFit="1" customWidth="1"/>
    <col min="13" max="14" width="9.125" bestFit="1" customWidth="1"/>
    <col min="15" max="15" width="9.375" bestFit="1" customWidth="1"/>
  </cols>
  <sheetData>
    <row r="7" spans="6:15" x14ac:dyDescent="0.25">
      <c r="F7" s="86">
        <v>135</v>
      </c>
      <c r="G7" s="86">
        <v>231</v>
      </c>
      <c r="H7" s="86">
        <v>3317.04</v>
      </c>
      <c r="I7" s="86">
        <v>232</v>
      </c>
      <c r="J7" s="86">
        <v>167</v>
      </c>
      <c r="K7" s="86">
        <v>169</v>
      </c>
      <c r="L7" s="86">
        <v>194</v>
      </c>
      <c r="M7" s="86">
        <v>14</v>
      </c>
      <c r="N7" s="86">
        <v>70</v>
      </c>
      <c r="O7" s="86">
        <v>110</v>
      </c>
    </row>
  </sheetData>
  <phoneticPr fontId="65"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BE19"/>
  <sheetViews>
    <sheetView zoomScale="70" zoomScaleNormal="70" zoomScalePageLayoutView="85" workbookViewId="0">
      <selection activeCell="A2" sqref="A2:BC2"/>
    </sheetView>
  </sheetViews>
  <sheetFormatPr defaultColWidth="9" defaultRowHeight="12" x14ac:dyDescent="0.2"/>
  <cols>
    <col min="1" max="1" width="3.875" style="2" customWidth="1"/>
    <col min="2" max="2" width="16.125" style="125" customWidth="1"/>
    <col min="3" max="3" width="3.75" style="126" customWidth="1"/>
    <col min="4" max="4" width="2.875" style="126" customWidth="1"/>
    <col min="5" max="5" width="5.625" style="126" customWidth="1"/>
    <col min="6" max="6" width="4.875" style="126" customWidth="1"/>
    <col min="7" max="7" width="4" style="126" customWidth="1"/>
    <col min="8" max="8" width="2.875" style="126" customWidth="1"/>
    <col min="9" max="9" width="5.75" style="126" customWidth="1"/>
    <col min="10" max="10" width="4.875" style="126" customWidth="1"/>
    <col min="11" max="11" width="3.625" style="126" customWidth="1"/>
    <col min="12" max="12" width="2.875" style="126" customWidth="1"/>
    <col min="13" max="13" width="5.625" style="126" customWidth="1"/>
    <col min="14" max="14" width="4.875" style="126" customWidth="1"/>
    <col min="15" max="15" width="3.75" style="126" customWidth="1"/>
    <col min="16" max="16" width="3.125" style="126" customWidth="1"/>
    <col min="17" max="17" width="5.625" style="126" customWidth="1"/>
    <col min="18" max="18" width="4.875" style="126" customWidth="1"/>
    <col min="19" max="19" width="5.5" style="126" customWidth="1"/>
    <col min="20" max="20" width="3.5" style="164" customWidth="1"/>
    <col min="21" max="21" width="3.375" style="164" customWidth="1"/>
    <col min="22" max="22" width="5.75" style="164" customWidth="1"/>
    <col min="23" max="23" width="5" style="164" customWidth="1"/>
    <col min="24" max="24" width="3.625" style="164" customWidth="1"/>
    <col min="25" max="25" width="3" style="164" customWidth="1"/>
    <col min="26" max="26" width="5.75" style="164" customWidth="1"/>
    <col min="27" max="27" width="5" style="164" customWidth="1"/>
    <col min="28" max="28" width="3.5" style="165" customWidth="1"/>
    <col min="29" max="29" width="3.125" style="165" customWidth="1"/>
    <col min="30" max="30" width="5.75" style="165" customWidth="1"/>
    <col min="31" max="31" width="4.75" style="165" customWidth="1"/>
    <col min="32" max="32" width="3.5" style="165" customWidth="1"/>
    <col min="33" max="33" width="2.875" style="165" customWidth="1"/>
    <col min="34" max="34" width="5.625" style="165" customWidth="1"/>
    <col min="35" max="35" width="4.875" style="165" customWidth="1"/>
    <col min="36" max="36" width="3.5" style="165" customWidth="1"/>
    <col min="37" max="37" width="3.25" style="165" customWidth="1"/>
    <col min="38" max="38" width="4.875" style="165" customWidth="1"/>
    <col min="39" max="39" width="4" style="165" customWidth="1"/>
    <col min="40" max="40" width="3" style="126" customWidth="1"/>
    <col min="41" max="41" width="3.125" style="126" customWidth="1"/>
    <col min="42" max="42" width="5" style="126" customWidth="1"/>
    <col min="43" max="43" width="3.75" style="126" customWidth="1"/>
    <col min="44" max="45" width="2.625" style="126" customWidth="1"/>
    <col min="46" max="46" width="4.25" style="126" customWidth="1"/>
    <col min="47" max="47" width="3.875" style="126" customWidth="1"/>
    <col min="48" max="48" width="2.5" style="127" customWidth="1"/>
    <col min="49" max="49" width="2.625" style="127" customWidth="1"/>
    <col min="50" max="50" width="4.125" style="127" customWidth="1"/>
    <col min="51" max="51" width="3.75" style="127" customWidth="1"/>
    <col min="52" max="52" width="2.875" style="127" customWidth="1"/>
    <col min="53" max="53" width="2.625" style="127" customWidth="1"/>
    <col min="54" max="54" width="4.75" style="127" customWidth="1"/>
    <col min="55" max="55" width="3.75" style="127" customWidth="1"/>
    <col min="56" max="16384" width="9" style="2"/>
  </cols>
  <sheetData>
    <row r="1" spans="1:57" s="1" customFormat="1" ht="26.25" customHeight="1" x14ac:dyDescent="0.2">
      <c r="A1" s="448"/>
      <c r="B1" s="448"/>
      <c r="C1" s="448"/>
      <c r="D1" s="448"/>
      <c r="E1" s="448"/>
      <c r="F1" s="448"/>
      <c r="G1" s="448"/>
      <c r="H1" s="448"/>
      <c r="I1" s="448"/>
      <c r="J1" s="448"/>
      <c r="K1" s="126"/>
      <c r="L1" s="126"/>
      <c r="M1" s="126"/>
      <c r="N1" s="126"/>
      <c r="O1" s="126"/>
      <c r="P1" s="126"/>
      <c r="Q1" s="126"/>
      <c r="R1" s="126"/>
      <c r="S1" s="126"/>
      <c r="T1" s="164"/>
      <c r="U1" s="164"/>
      <c r="V1" s="164"/>
      <c r="W1" s="164"/>
      <c r="X1" s="164"/>
      <c r="Y1" s="164"/>
      <c r="Z1" s="164"/>
      <c r="AA1" s="164"/>
      <c r="AB1" s="165"/>
      <c r="AC1" s="165"/>
      <c r="AD1" s="165"/>
      <c r="AE1" s="165"/>
      <c r="AF1" s="165"/>
      <c r="AG1" s="165"/>
      <c r="AH1" s="165"/>
      <c r="AI1" s="165"/>
      <c r="AJ1" s="165"/>
      <c r="AK1" s="165"/>
      <c r="AL1" s="165"/>
      <c r="AM1" s="165"/>
      <c r="AN1" s="126"/>
      <c r="AO1" s="126"/>
      <c r="AP1" s="126"/>
      <c r="AQ1" s="126"/>
      <c r="AR1" s="126"/>
      <c r="AS1" s="126"/>
      <c r="AT1" s="126"/>
      <c r="AU1" s="126"/>
      <c r="AV1" s="127"/>
      <c r="AW1" s="127"/>
      <c r="AX1" s="127"/>
      <c r="AY1" s="127"/>
      <c r="AZ1" s="127"/>
      <c r="BA1" s="127"/>
      <c r="BB1" s="127"/>
      <c r="BC1" s="127"/>
    </row>
    <row r="2" spans="1:57" s="93" customFormat="1" ht="47.25" customHeight="1" x14ac:dyDescent="0.25">
      <c r="A2" s="383" t="s">
        <v>325</v>
      </c>
      <c r="B2" s="383"/>
      <c r="C2" s="383"/>
      <c r="D2" s="383"/>
      <c r="E2" s="383"/>
      <c r="F2" s="383"/>
      <c r="G2" s="383"/>
      <c r="H2" s="383"/>
      <c r="I2" s="383"/>
      <c r="J2" s="383"/>
      <c r="K2" s="383"/>
      <c r="L2" s="383"/>
      <c r="M2" s="383"/>
      <c r="N2" s="383"/>
      <c r="O2" s="383"/>
      <c r="P2" s="383"/>
      <c r="Q2" s="383"/>
      <c r="R2" s="383"/>
      <c r="S2" s="383"/>
      <c r="T2" s="383"/>
      <c r="U2" s="383"/>
      <c r="V2" s="383"/>
      <c r="W2" s="383"/>
      <c r="X2" s="383"/>
      <c r="Y2" s="383"/>
      <c r="Z2" s="383"/>
      <c r="AA2" s="383"/>
      <c r="AB2" s="383"/>
      <c r="AC2" s="383"/>
      <c r="AD2" s="383"/>
      <c r="AE2" s="383"/>
      <c r="AF2" s="383"/>
      <c r="AG2" s="383"/>
      <c r="AH2" s="383"/>
      <c r="AI2" s="383"/>
      <c r="AJ2" s="383"/>
      <c r="AK2" s="383"/>
      <c r="AL2" s="383"/>
      <c r="AM2" s="383"/>
      <c r="AN2" s="383"/>
      <c r="AO2" s="383"/>
      <c r="AP2" s="383"/>
      <c r="AQ2" s="383"/>
      <c r="AR2" s="383"/>
      <c r="AS2" s="383"/>
      <c r="AT2" s="383"/>
      <c r="AU2" s="383"/>
      <c r="AV2" s="383"/>
      <c r="AW2" s="383"/>
      <c r="AX2" s="383"/>
      <c r="AY2" s="383"/>
      <c r="AZ2" s="383"/>
      <c r="BA2" s="383"/>
      <c r="BB2" s="383"/>
      <c r="BC2" s="383"/>
    </row>
    <row r="3" spans="1:57" s="93" customFormat="1" ht="21" customHeight="1" x14ac:dyDescent="0.25">
      <c r="A3" s="454" t="str">
        <f>'PL 2A1'!A3:AR3</f>
        <v>(Kèm theo Kế hoạch số 205/KH-UBND ngày 31 tháng  8  năm 2023 của UBND tỉnh Tuyên Quang)</v>
      </c>
      <c r="B3" s="454"/>
      <c r="C3" s="454"/>
      <c r="D3" s="454"/>
      <c r="E3" s="454"/>
      <c r="F3" s="454"/>
      <c r="G3" s="454"/>
      <c r="H3" s="454"/>
      <c r="I3" s="454"/>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c r="AJ3" s="454"/>
      <c r="AK3" s="454"/>
      <c r="AL3" s="454"/>
      <c r="AM3" s="454"/>
      <c r="AN3" s="454"/>
      <c r="AO3" s="454"/>
      <c r="AP3" s="454"/>
      <c r="AQ3" s="454"/>
      <c r="AR3" s="454"/>
      <c r="AS3" s="454"/>
      <c r="AT3" s="454"/>
      <c r="AU3" s="454"/>
      <c r="AV3" s="454"/>
      <c r="AW3" s="454"/>
      <c r="AX3" s="454"/>
      <c r="AY3" s="454"/>
      <c r="AZ3" s="454"/>
      <c r="BA3" s="454"/>
      <c r="BB3" s="454"/>
      <c r="BC3" s="454"/>
    </row>
    <row r="4" spans="1:57" ht="9" customHeight="1" x14ac:dyDescent="0.2">
      <c r="A4" s="1"/>
      <c r="B4" s="124"/>
    </row>
    <row r="5" spans="1:57" s="92" customFormat="1" ht="21" customHeight="1" x14ac:dyDescent="0.25">
      <c r="A5" s="451" t="s">
        <v>16</v>
      </c>
      <c r="B5" s="451" t="s">
        <v>207</v>
      </c>
      <c r="C5" s="431" t="s">
        <v>229</v>
      </c>
      <c r="D5" s="431"/>
      <c r="E5" s="431"/>
      <c r="F5" s="431"/>
      <c r="G5" s="431"/>
      <c r="H5" s="431"/>
      <c r="I5" s="431"/>
      <c r="J5" s="431"/>
      <c r="K5" s="431"/>
      <c r="L5" s="431"/>
      <c r="M5" s="431"/>
      <c r="N5" s="431"/>
      <c r="O5" s="431"/>
      <c r="P5" s="431"/>
      <c r="Q5" s="431"/>
      <c r="R5" s="432"/>
      <c r="S5" s="444" t="s">
        <v>230</v>
      </c>
      <c r="T5" s="444"/>
      <c r="U5" s="444"/>
      <c r="V5" s="444"/>
      <c r="W5" s="444"/>
      <c r="X5" s="444"/>
      <c r="Y5" s="444"/>
      <c r="Z5" s="444"/>
      <c r="AA5" s="444"/>
      <c r="AB5" s="444"/>
      <c r="AC5" s="444"/>
      <c r="AD5" s="444"/>
      <c r="AE5" s="444"/>
      <c r="AF5" s="444"/>
      <c r="AG5" s="444"/>
      <c r="AH5" s="444"/>
      <c r="AI5" s="444"/>
      <c r="AJ5" s="430" t="s">
        <v>304</v>
      </c>
      <c r="AK5" s="431"/>
      <c r="AL5" s="431"/>
      <c r="AM5" s="431"/>
      <c r="AN5" s="431"/>
      <c r="AO5" s="431"/>
      <c r="AP5" s="431"/>
      <c r="AQ5" s="431"/>
      <c r="AR5" s="431"/>
      <c r="AS5" s="431"/>
      <c r="AT5" s="431"/>
      <c r="AU5" s="431"/>
      <c r="AV5" s="431"/>
      <c r="AW5" s="431"/>
      <c r="AX5" s="431"/>
      <c r="AY5" s="431"/>
      <c r="AZ5" s="431"/>
      <c r="BA5" s="431"/>
      <c r="BB5" s="431"/>
      <c r="BC5" s="432"/>
    </row>
    <row r="6" spans="1:57" s="92" customFormat="1" ht="18" customHeight="1" x14ac:dyDescent="0.25">
      <c r="A6" s="452"/>
      <c r="B6" s="452"/>
      <c r="C6" s="436" t="s">
        <v>245</v>
      </c>
      <c r="D6" s="450"/>
      <c r="E6" s="450"/>
      <c r="F6" s="437"/>
      <c r="G6" s="449" t="s">
        <v>246</v>
      </c>
      <c r="H6" s="449"/>
      <c r="I6" s="449"/>
      <c r="J6" s="449"/>
      <c r="K6" s="449" t="s">
        <v>247</v>
      </c>
      <c r="L6" s="449"/>
      <c r="M6" s="449"/>
      <c r="N6" s="449"/>
      <c r="O6" s="449" t="s">
        <v>248</v>
      </c>
      <c r="P6" s="449"/>
      <c r="Q6" s="449"/>
      <c r="R6" s="449"/>
      <c r="S6" s="445" t="s">
        <v>217</v>
      </c>
      <c r="T6" s="433" t="s">
        <v>245</v>
      </c>
      <c r="U6" s="434"/>
      <c r="V6" s="434"/>
      <c r="W6" s="435"/>
      <c r="X6" s="455" t="s">
        <v>246</v>
      </c>
      <c r="Y6" s="455"/>
      <c r="Z6" s="455"/>
      <c r="AA6" s="455"/>
      <c r="AB6" s="455" t="s">
        <v>247</v>
      </c>
      <c r="AC6" s="455"/>
      <c r="AD6" s="455"/>
      <c r="AE6" s="455"/>
      <c r="AF6" s="455" t="s">
        <v>248</v>
      </c>
      <c r="AG6" s="455"/>
      <c r="AH6" s="455"/>
      <c r="AI6" s="455"/>
      <c r="AJ6" s="433" t="s">
        <v>313</v>
      </c>
      <c r="AK6" s="434"/>
      <c r="AL6" s="434"/>
      <c r="AM6" s="435"/>
      <c r="AN6" s="436" t="s">
        <v>245</v>
      </c>
      <c r="AO6" s="450"/>
      <c r="AP6" s="450"/>
      <c r="AQ6" s="437"/>
      <c r="AR6" s="449" t="s">
        <v>246</v>
      </c>
      <c r="AS6" s="449"/>
      <c r="AT6" s="449"/>
      <c r="AU6" s="449"/>
      <c r="AV6" s="449" t="s">
        <v>247</v>
      </c>
      <c r="AW6" s="449"/>
      <c r="AX6" s="449"/>
      <c r="AY6" s="449"/>
      <c r="AZ6" s="449" t="s">
        <v>248</v>
      </c>
      <c r="BA6" s="449"/>
      <c r="BB6" s="449"/>
      <c r="BC6" s="449"/>
    </row>
    <row r="7" spans="1:57" s="92" customFormat="1" ht="31.5" customHeight="1" x14ac:dyDescent="0.25">
      <c r="A7" s="452"/>
      <c r="B7" s="452"/>
      <c r="C7" s="436" t="s">
        <v>4</v>
      </c>
      <c r="D7" s="437"/>
      <c r="E7" s="438" t="s">
        <v>19</v>
      </c>
      <c r="F7" s="439"/>
      <c r="G7" s="436" t="s">
        <v>4</v>
      </c>
      <c r="H7" s="437"/>
      <c r="I7" s="438" t="s">
        <v>19</v>
      </c>
      <c r="J7" s="439"/>
      <c r="K7" s="436" t="s">
        <v>4</v>
      </c>
      <c r="L7" s="437"/>
      <c r="M7" s="438" t="s">
        <v>19</v>
      </c>
      <c r="N7" s="439"/>
      <c r="O7" s="436" t="s">
        <v>4</v>
      </c>
      <c r="P7" s="437"/>
      <c r="Q7" s="438" t="s">
        <v>19</v>
      </c>
      <c r="R7" s="439"/>
      <c r="S7" s="446"/>
      <c r="T7" s="433" t="s">
        <v>4</v>
      </c>
      <c r="U7" s="435"/>
      <c r="V7" s="456" t="s">
        <v>19</v>
      </c>
      <c r="W7" s="457"/>
      <c r="X7" s="433" t="s">
        <v>4</v>
      </c>
      <c r="Y7" s="435"/>
      <c r="Z7" s="440" t="s">
        <v>19</v>
      </c>
      <c r="AA7" s="441"/>
      <c r="AB7" s="433" t="s">
        <v>4</v>
      </c>
      <c r="AC7" s="435"/>
      <c r="AD7" s="440" t="s">
        <v>19</v>
      </c>
      <c r="AE7" s="441"/>
      <c r="AF7" s="433" t="s">
        <v>4</v>
      </c>
      <c r="AG7" s="435"/>
      <c r="AH7" s="440" t="s">
        <v>19</v>
      </c>
      <c r="AI7" s="441"/>
      <c r="AJ7" s="436" t="s">
        <v>4</v>
      </c>
      <c r="AK7" s="437"/>
      <c r="AL7" s="438" t="s">
        <v>19</v>
      </c>
      <c r="AM7" s="439"/>
      <c r="AN7" s="436" t="s">
        <v>4</v>
      </c>
      <c r="AO7" s="437"/>
      <c r="AP7" s="438" t="s">
        <v>19</v>
      </c>
      <c r="AQ7" s="439"/>
      <c r="AR7" s="436" t="s">
        <v>4</v>
      </c>
      <c r="AS7" s="437"/>
      <c r="AT7" s="442" t="s">
        <v>19</v>
      </c>
      <c r="AU7" s="443"/>
      <c r="AV7" s="436" t="s">
        <v>4</v>
      </c>
      <c r="AW7" s="437"/>
      <c r="AX7" s="442" t="s">
        <v>19</v>
      </c>
      <c r="AY7" s="443"/>
      <c r="AZ7" s="436" t="s">
        <v>4</v>
      </c>
      <c r="BA7" s="437"/>
      <c r="BB7" s="442" t="s">
        <v>19</v>
      </c>
      <c r="BC7" s="443"/>
    </row>
    <row r="8" spans="1:57" s="92" customFormat="1" ht="77.45" customHeight="1" x14ac:dyDescent="0.25">
      <c r="A8" s="453"/>
      <c r="B8" s="453"/>
      <c r="C8" s="128" t="s">
        <v>216</v>
      </c>
      <c r="D8" s="128" t="s">
        <v>261</v>
      </c>
      <c r="E8" s="128" t="s">
        <v>216</v>
      </c>
      <c r="F8" s="128" t="s">
        <v>261</v>
      </c>
      <c r="G8" s="128" t="s">
        <v>216</v>
      </c>
      <c r="H8" s="128" t="s">
        <v>261</v>
      </c>
      <c r="I8" s="128" t="s">
        <v>216</v>
      </c>
      <c r="J8" s="128" t="s">
        <v>261</v>
      </c>
      <c r="K8" s="128" t="s">
        <v>216</v>
      </c>
      <c r="L8" s="128" t="s">
        <v>261</v>
      </c>
      <c r="M8" s="128" t="s">
        <v>216</v>
      </c>
      <c r="N8" s="128" t="s">
        <v>261</v>
      </c>
      <c r="O8" s="128" t="s">
        <v>216</v>
      </c>
      <c r="P8" s="128" t="s">
        <v>261</v>
      </c>
      <c r="Q8" s="128" t="s">
        <v>216</v>
      </c>
      <c r="R8" s="128" t="s">
        <v>261</v>
      </c>
      <c r="S8" s="447"/>
      <c r="T8" s="166" t="s">
        <v>216</v>
      </c>
      <c r="U8" s="166" t="s">
        <v>261</v>
      </c>
      <c r="V8" s="166" t="s">
        <v>216</v>
      </c>
      <c r="W8" s="166" t="s">
        <v>261</v>
      </c>
      <c r="X8" s="166" t="s">
        <v>216</v>
      </c>
      <c r="Y8" s="166" t="s">
        <v>261</v>
      </c>
      <c r="Z8" s="166" t="s">
        <v>216</v>
      </c>
      <c r="AA8" s="166" t="s">
        <v>261</v>
      </c>
      <c r="AB8" s="166" t="s">
        <v>216</v>
      </c>
      <c r="AC8" s="166" t="s">
        <v>261</v>
      </c>
      <c r="AD8" s="166" t="s">
        <v>216</v>
      </c>
      <c r="AE8" s="166" t="s">
        <v>261</v>
      </c>
      <c r="AF8" s="166" t="s">
        <v>216</v>
      </c>
      <c r="AG8" s="166" t="s">
        <v>261</v>
      </c>
      <c r="AH8" s="166" t="s">
        <v>216</v>
      </c>
      <c r="AI8" s="166" t="s">
        <v>261</v>
      </c>
      <c r="AJ8" s="128" t="s">
        <v>216</v>
      </c>
      <c r="AK8" s="128" t="s">
        <v>261</v>
      </c>
      <c r="AL8" s="128" t="s">
        <v>216</v>
      </c>
      <c r="AM8" s="128" t="s">
        <v>261</v>
      </c>
      <c r="AN8" s="128" t="s">
        <v>216</v>
      </c>
      <c r="AO8" s="128" t="s">
        <v>261</v>
      </c>
      <c r="AP8" s="128" t="s">
        <v>216</v>
      </c>
      <c r="AQ8" s="128" t="s">
        <v>261</v>
      </c>
      <c r="AR8" s="128" t="s">
        <v>216</v>
      </c>
      <c r="AS8" s="128" t="s">
        <v>261</v>
      </c>
      <c r="AT8" s="128" t="s">
        <v>216</v>
      </c>
      <c r="AU8" s="128" t="s">
        <v>261</v>
      </c>
      <c r="AV8" s="128" t="s">
        <v>216</v>
      </c>
      <c r="AW8" s="128" t="s">
        <v>261</v>
      </c>
      <c r="AX8" s="128" t="s">
        <v>216</v>
      </c>
      <c r="AY8" s="128" t="s">
        <v>261</v>
      </c>
      <c r="AZ8" s="128" t="s">
        <v>216</v>
      </c>
      <c r="BA8" s="128" t="s">
        <v>261</v>
      </c>
      <c r="BB8" s="128" t="s">
        <v>216</v>
      </c>
      <c r="BC8" s="128" t="s">
        <v>261</v>
      </c>
    </row>
    <row r="9" spans="1:57" s="129" customFormat="1" ht="24.75" customHeight="1" x14ac:dyDescent="0.2">
      <c r="A9" s="81">
        <v>1</v>
      </c>
      <c r="B9" s="81">
        <v>2</v>
      </c>
      <c r="C9" s="81">
        <v>3</v>
      </c>
      <c r="D9" s="81">
        <v>4</v>
      </c>
      <c r="E9" s="81">
        <v>5</v>
      </c>
      <c r="F9" s="81">
        <v>6</v>
      </c>
      <c r="G9" s="81">
        <v>7</v>
      </c>
      <c r="H9" s="81">
        <v>8</v>
      </c>
      <c r="I9" s="81">
        <v>9</v>
      </c>
      <c r="J9" s="81">
        <v>10</v>
      </c>
      <c r="K9" s="81">
        <v>11</v>
      </c>
      <c r="L9" s="81">
        <v>12</v>
      </c>
      <c r="M9" s="81">
        <v>13</v>
      </c>
      <c r="N9" s="81">
        <v>14</v>
      </c>
      <c r="O9" s="81">
        <v>15</v>
      </c>
      <c r="P9" s="81">
        <v>16</v>
      </c>
      <c r="Q9" s="81">
        <v>17</v>
      </c>
      <c r="R9" s="81">
        <v>18</v>
      </c>
      <c r="S9" s="81">
        <v>19</v>
      </c>
      <c r="T9" s="81">
        <v>20</v>
      </c>
      <c r="U9" s="81">
        <v>21</v>
      </c>
      <c r="V9" s="81">
        <v>22</v>
      </c>
      <c r="W9" s="81">
        <v>23</v>
      </c>
      <c r="X9" s="81">
        <v>24</v>
      </c>
      <c r="Y9" s="81">
        <v>25</v>
      </c>
      <c r="Z9" s="81">
        <v>26</v>
      </c>
      <c r="AA9" s="81">
        <v>27</v>
      </c>
      <c r="AB9" s="81">
        <v>28</v>
      </c>
      <c r="AC9" s="81">
        <v>29</v>
      </c>
      <c r="AD9" s="81">
        <v>30</v>
      </c>
      <c r="AE9" s="81">
        <v>31</v>
      </c>
      <c r="AF9" s="81">
        <v>32</v>
      </c>
      <c r="AG9" s="81">
        <v>33</v>
      </c>
      <c r="AH9" s="81">
        <v>34</v>
      </c>
      <c r="AI9" s="81">
        <v>35</v>
      </c>
      <c r="AJ9" s="81">
        <v>36</v>
      </c>
      <c r="AK9" s="81">
        <v>37</v>
      </c>
      <c r="AL9" s="81">
        <v>38</v>
      </c>
      <c r="AM9" s="81">
        <v>39</v>
      </c>
      <c r="AN9" s="81">
        <v>40</v>
      </c>
      <c r="AO9" s="81">
        <v>41</v>
      </c>
      <c r="AP9" s="81">
        <v>42</v>
      </c>
      <c r="AQ9" s="81">
        <v>43</v>
      </c>
      <c r="AR9" s="81">
        <v>44</v>
      </c>
      <c r="AS9" s="81">
        <v>45</v>
      </c>
      <c r="AT9" s="81">
        <v>46</v>
      </c>
      <c r="AU9" s="81">
        <v>47</v>
      </c>
      <c r="AV9" s="81">
        <v>48</v>
      </c>
      <c r="AW9" s="81">
        <v>49</v>
      </c>
      <c r="AX9" s="81">
        <v>50</v>
      </c>
      <c r="AY9" s="81">
        <v>51</v>
      </c>
      <c r="AZ9" s="81">
        <v>52</v>
      </c>
      <c r="BA9" s="81">
        <v>53</v>
      </c>
      <c r="BB9" s="81">
        <v>54</v>
      </c>
      <c r="BC9" s="81">
        <v>55</v>
      </c>
    </row>
    <row r="10" spans="1:57" s="110" customFormat="1" ht="37.5" customHeight="1" x14ac:dyDescent="0.25">
      <c r="A10" s="167"/>
      <c r="B10" s="113" t="s">
        <v>208</v>
      </c>
      <c r="C10" s="161">
        <f>C11+C12+C13+C14+C15+C16+C17+C18</f>
        <v>326</v>
      </c>
      <c r="D10" s="161">
        <f t="shared" ref="D10:BC10" si="0">D11+D12+D13+D14+D15+D16+D17+D18</f>
        <v>75</v>
      </c>
      <c r="E10" s="161">
        <f t="shared" si="0"/>
        <v>12545</v>
      </c>
      <c r="F10" s="161">
        <f t="shared" si="0"/>
        <v>2763</v>
      </c>
      <c r="G10" s="161">
        <f t="shared" si="0"/>
        <v>325</v>
      </c>
      <c r="H10" s="161">
        <f t="shared" si="0"/>
        <v>74</v>
      </c>
      <c r="I10" s="161">
        <f t="shared" si="0"/>
        <v>12600</v>
      </c>
      <c r="J10" s="161">
        <f t="shared" si="0"/>
        <v>2629</v>
      </c>
      <c r="K10" s="161">
        <f t="shared" si="0"/>
        <v>315</v>
      </c>
      <c r="L10" s="161">
        <f t="shared" si="0"/>
        <v>75</v>
      </c>
      <c r="M10" s="161">
        <f t="shared" si="0"/>
        <v>11872</v>
      </c>
      <c r="N10" s="161">
        <f t="shared" si="0"/>
        <v>2592</v>
      </c>
      <c r="O10" s="161">
        <f t="shared" si="0"/>
        <v>282</v>
      </c>
      <c r="P10" s="161">
        <f t="shared" si="0"/>
        <v>67</v>
      </c>
      <c r="Q10" s="161">
        <f t="shared" si="0"/>
        <v>10116</v>
      </c>
      <c r="R10" s="161">
        <f t="shared" si="0"/>
        <v>2440</v>
      </c>
      <c r="S10" s="161">
        <f t="shared" si="0"/>
        <v>149</v>
      </c>
      <c r="T10" s="161">
        <f t="shared" si="0"/>
        <v>389</v>
      </c>
      <c r="U10" s="161">
        <f t="shared" si="0"/>
        <v>88</v>
      </c>
      <c r="V10" s="161">
        <f t="shared" si="0"/>
        <v>15296</v>
      </c>
      <c r="W10" s="161">
        <f t="shared" si="0"/>
        <v>3281</v>
      </c>
      <c r="X10" s="161">
        <f t="shared" si="0"/>
        <v>327</v>
      </c>
      <c r="Y10" s="161">
        <f t="shared" si="0"/>
        <v>76</v>
      </c>
      <c r="Z10" s="161">
        <f t="shared" si="0"/>
        <v>12534</v>
      </c>
      <c r="AA10" s="161">
        <f t="shared" si="0"/>
        <v>2760</v>
      </c>
      <c r="AB10" s="161">
        <f t="shared" si="0"/>
        <v>324</v>
      </c>
      <c r="AC10" s="161">
        <f t="shared" si="0"/>
        <v>74</v>
      </c>
      <c r="AD10" s="161">
        <f t="shared" si="0"/>
        <v>12763</v>
      </c>
      <c r="AE10" s="161">
        <f t="shared" si="0"/>
        <v>2531</v>
      </c>
      <c r="AF10" s="161">
        <f t="shared" si="0"/>
        <v>313</v>
      </c>
      <c r="AG10" s="161">
        <f t="shared" si="0"/>
        <v>75</v>
      </c>
      <c r="AH10" s="161">
        <f t="shared" si="0"/>
        <v>11856</v>
      </c>
      <c r="AI10" s="161">
        <f t="shared" si="0"/>
        <v>2721</v>
      </c>
      <c r="AJ10" s="161">
        <f t="shared" si="0"/>
        <v>105</v>
      </c>
      <c r="AK10" s="161">
        <f t="shared" si="0"/>
        <v>22</v>
      </c>
      <c r="AL10" s="161">
        <f t="shared" si="0"/>
        <v>5316</v>
      </c>
      <c r="AM10" s="161">
        <f t="shared" si="0"/>
        <v>869</v>
      </c>
      <c r="AN10" s="161">
        <f t="shared" si="0"/>
        <v>63</v>
      </c>
      <c r="AO10" s="161">
        <f t="shared" si="0"/>
        <v>13</v>
      </c>
      <c r="AP10" s="161">
        <f t="shared" si="0"/>
        <v>2751</v>
      </c>
      <c r="AQ10" s="161">
        <f t="shared" si="0"/>
        <v>518</v>
      </c>
      <c r="AR10" s="161">
        <f t="shared" si="0"/>
        <v>2</v>
      </c>
      <c r="AS10" s="161">
        <f t="shared" si="0"/>
        <v>2</v>
      </c>
      <c r="AT10" s="161">
        <f t="shared" si="0"/>
        <v>-66</v>
      </c>
      <c r="AU10" s="161">
        <f t="shared" si="0"/>
        <v>131</v>
      </c>
      <c r="AV10" s="161">
        <f t="shared" si="0"/>
        <v>9</v>
      </c>
      <c r="AW10" s="161">
        <f t="shared" si="0"/>
        <v>-1</v>
      </c>
      <c r="AX10" s="161">
        <f t="shared" si="0"/>
        <v>891</v>
      </c>
      <c r="AY10" s="161">
        <f t="shared" si="0"/>
        <v>-61</v>
      </c>
      <c r="AZ10" s="161">
        <f t="shared" si="0"/>
        <v>31</v>
      </c>
      <c r="BA10" s="161">
        <f t="shared" si="0"/>
        <v>8</v>
      </c>
      <c r="BB10" s="161">
        <f t="shared" si="0"/>
        <v>1740</v>
      </c>
      <c r="BC10" s="161">
        <f t="shared" si="0"/>
        <v>281</v>
      </c>
      <c r="BD10" s="172"/>
      <c r="BE10" s="172"/>
    </row>
    <row r="11" spans="1:57" s="163" customFormat="1" ht="37.5" customHeight="1" x14ac:dyDescent="0.3">
      <c r="A11" s="135">
        <v>1</v>
      </c>
      <c r="B11" s="159" t="s">
        <v>222</v>
      </c>
      <c r="C11" s="162">
        <v>5</v>
      </c>
      <c r="D11" s="162">
        <v>18</v>
      </c>
      <c r="E11" s="162">
        <v>166</v>
      </c>
      <c r="F11" s="162">
        <v>616</v>
      </c>
      <c r="G11" s="162">
        <v>5</v>
      </c>
      <c r="H11" s="162">
        <v>16</v>
      </c>
      <c r="I11" s="162">
        <v>195</v>
      </c>
      <c r="J11" s="162">
        <v>538</v>
      </c>
      <c r="K11" s="162">
        <v>5</v>
      </c>
      <c r="L11" s="162">
        <v>17</v>
      </c>
      <c r="M11" s="162">
        <v>171</v>
      </c>
      <c r="N11" s="162">
        <v>556</v>
      </c>
      <c r="O11" s="162">
        <v>5</v>
      </c>
      <c r="P11" s="162">
        <v>15</v>
      </c>
      <c r="Q11" s="162">
        <v>145</v>
      </c>
      <c r="R11" s="162">
        <v>511</v>
      </c>
      <c r="S11" s="162">
        <v>12</v>
      </c>
      <c r="T11" s="168">
        <v>6</v>
      </c>
      <c r="U11" s="168">
        <v>20</v>
      </c>
      <c r="V11" s="168">
        <v>223</v>
      </c>
      <c r="W11" s="168">
        <v>748</v>
      </c>
      <c r="X11" s="168">
        <v>5</v>
      </c>
      <c r="Y11" s="168">
        <v>18</v>
      </c>
      <c r="Z11" s="168">
        <v>166</v>
      </c>
      <c r="AA11" s="168">
        <v>616</v>
      </c>
      <c r="AB11" s="168">
        <v>5</v>
      </c>
      <c r="AC11" s="168">
        <v>16</v>
      </c>
      <c r="AD11" s="168">
        <v>195</v>
      </c>
      <c r="AE11" s="168">
        <v>538</v>
      </c>
      <c r="AF11" s="168">
        <v>5</v>
      </c>
      <c r="AG11" s="168">
        <v>17</v>
      </c>
      <c r="AH11" s="168">
        <v>171</v>
      </c>
      <c r="AI11" s="168">
        <v>557</v>
      </c>
      <c r="AJ11" s="168">
        <f>AN11+AR11+AV11+AZ11</f>
        <v>1</v>
      </c>
      <c r="AK11" s="168">
        <f t="shared" ref="AK11:AM11" si="1">AO11+AS11+AW11+BA11</f>
        <v>5</v>
      </c>
      <c r="AL11" s="168">
        <f t="shared" si="1"/>
        <v>78</v>
      </c>
      <c r="AM11" s="168">
        <f t="shared" si="1"/>
        <v>238</v>
      </c>
      <c r="AN11" s="162">
        <f>T11-C11</f>
        <v>1</v>
      </c>
      <c r="AO11" s="162">
        <f t="shared" ref="AO11:BC11" si="2">U11-D11</f>
        <v>2</v>
      </c>
      <c r="AP11" s="162">
        <f t="shared" si="2"/>
        <v>57</v>
      </c>
      <c r="AQ11" s="162">
        <f t="shared" si="2"/>
        <v>132</v>
      </c>
      <c r="AR11" s="162">
        <f t="shared" si="2"/>
        <v>0</v>
      </c>
      <c r="AS11" s="162">
        <f t="shared" si="2"/>
        <v>2</v>
      </c>
      <c r="AT11" s="162">
        <f t="shared" si="2"/>
        <v>-29</v>
      </c>
      <c r="AU11" s="162">
        <f t="shared" si="2"/>
        <v>78</v>
      </c>
      <c r="AV11" s="162">
        <f t="shared" si="2"/>
        <v>0</v>
      </c>
      <c r="AW11" s="162">
        <f t="shared" si="2"/>
        <v>-1</v>
      </c>
      <c r="AX11" s="162">
        <f t="shared" si="2"/>
        <v>24</v>
      </c>
      <c r="AY11" s="162">
        <f t="shared" si="2"/>
        <v>-18</v>
      </c>
      <c r="AZ11" s="162">
        <f t="shared" si="2"/>
        <v>0</v>
      </c>
      <c r="BA11" s="162">
        <f t="shared" si="2"/>
        <v>2</v>
      </c>
      <c r="BB11" s="162">
        <f t="shared" si="2"/>
        <v>26</v>
      </c>
      <c r="BC11" s="162">
        <f t="shared" si="2"/>
        <v>46</v>
      </c>
    </row>
    <row r="12" spans="1:57" s="163" customFormat="1" ht="37.5" customHeight="1" x14ac:dyDescent="0.3">
      <c r="A12" s="135">
        <v>2</v>
      </c>
      <c r="B12" s="159" t="s">
        <v>223</v>
      </c>
      <c r="C12" s="162">
        <v>5</v>
      </c>
      <c r="D12" s="162">
        <v>12</v>
      </c>
      <c r="E12" s="162">
        <v>228</v>
      </c>
      <c r="F12" s="162">
        <v>464</v>
      </c>
      <c r="G12" s="162">
        <v>8</v>
      </c>
      <c r="H12" s="162">
        <v>14</v>
      </c>
      <c r="I12" s="162">
        <v>255</v>
      </c>
      <c r="J12" s="162">
        <v>471</v>
      </c>
      <c r="K12" s="162">
        <v>6</v>
      </c>
      <c r="L12" s="162">
        <v>13</v>
      </c>
      <c r="M12" s="162">
        <v>229</v>
      </c>
      <c r="N12" s="162">
        <v>491</v>
      </c>
      <c r="O12" s="162">
        <v>6</v>
      </c>
      <c r="P12" s="162">
        <v>12</v>
      </c>
      <c r="Q12" s="162">
        <v>208</v>
      </c>
      <c r="R12" s="162">
        <v>395</v>
      </c>
      <c r="S12" s="162">
        <v>9</v>
      </c>
      <c r="T12" s="168">
        <v>8</v>
      </c>
      <c r="U12" s="168">
        <v>16</v>
      </c>
      <c r="V12" s="168">
        <v>264</v>
      </c>
      <c r="W12" s="168">
        <v>561</v>
      </c>
      <c r="X12" s="168">
        <v>6</v>
      </c>
      <c r="Y12" s="168">
        <v>13</v>
      </c>
      <c r="Z12" s="168">
        <v>228</v>
      </c>
      <c r="AA12" s="168">
        <v>464</v>
      </c>
      <c r="AB12" s="168">
        <v>8</v>
      </c>
      <c r="AC12" s="168">
        <v>14</v>
      </c>
      <c r="AD12" s="168">
        <v>255</v>
      </c>
      <c r="AE12" s="168">
        <v>471</v>
      </c>
      <c r="AF12" s="168">
        <v>6</v>
      </c>
      <c r="AG12" s="168">
        <v>13</v>
      </c>
      <c r="AH12" s="168">
        <v>229</v>
      </c>
      <c r="AI12" s="168">
        <v>491</v>
      </c>
      <c r="AJ12" s="168">
        <f t="shared" ref="AJ12:AJ18" si="3">AN12+AR12+AV12+AZ12</f>
        <v>3</v>
      </c>
      <c r="AK12" s="168">
        <f t="shared" ref="AK12:AK18" si="4">AO12+AS12+AW12+BA12</f>
        <v>5</v>
      </c>
      <c r="AL12" s="168">
        <f t="shared" ref="AL12:AL18" si="5">AP12+AT12+AX12+BB12</f>
        <v>56</v>
      </c>
      <c r="AM12" s="168">
        <f t="shared" ref="AM12:AM18" si="6">AQ12+AU12+AY12+BC12</f>
        <v>166</v>
      </c>
      <c r="AN12" s="162">
        <f t="shared" ref="AN12:AN18" si="7">T12-C12</f>
        <v>3</v>
      </c>
      <c r="AO12" s="162">
        <f t="shared" ref="AO12:AO18" si="8">U12-D12</f>
        <v>4</v>
      </c>
      <c r="AP12" s="162">
        <f t="shared" ref="AP12:AP18" si="9">V12-E12</f>
        <v>36</v>
      </c>
      <c r="AQ12" s="162">
        <f t="shared" ref="AQ12:AQ18" si="10">W12-F12</f>
        <v>97</v>
      </c>
      <c r="AR12" s="162">
        <f t="shared" ref="AR12:AR18" si="11">X12-G12</f>
        <v>-2</v>
      </c>
      <c r="AS12" s="162">
        <f t="shared" ref="AS12:AS18" si="12">Y12-H12</f>
        <v>-1</v>
      </c>
      <c r="AT12" s="162">
        <f t="shared" ref="AT12:AT18" si="13">Z12-I12</f>
        <v>-27</v>
      </c>
      <c r="AU12" s="162">
        <f t="shared" ref="AU12:AU18" si="14">AA12-J12</f>
        <v>-7</v>
      </c>
      <c r="AV12" s="162">
        <f t="shared" ref="AV12:AV18" si="15">AB12-K12</f>
        <v>2</v>
      </c>
      <c r="AW12" s="162">
        <f t="shared" ref="AW12:AW18" si="16">AC12-L12</f>
        <v>1</v>
      </c>
      <c r="AX12" s="162">
        <f t="shared" ref="AX12:AX18" si="17">AD12-M12</f>
        <v>26</v>
      </c>
      <c r="AY12" s="162">
        <f t="shared" ref="AY12:AY18" si="18">AE12-N12</f>
        <v>-20</v>
      </c>
      <c r="AZ12" s="162">
        <f t="shared" ref="AZ12:AZ18" si="19">AF12-O12</f>
        <v>0</v>
      </c>
      <c r="BA12" s="162">
        <f t="shared" ref="BA12:BA18" si="20">AG12-P12</f>
        <v>1</v>
      </c>
      <c r="BB12" s="162">
        <f t="shared" ref="BB12:BB18" si="21">AH12-Q12</f>
        <v>21</v>
      </c>
      <c r="BC12" s="162">
        <f t="shared" ref="BC12:BC18" si="22">AI12-R12</f>
        <v>96</v>
      </c>
    </row>
    <row r="13" spans="1:57" s="163" customFormat="1" ht="37.5" customHeight="1" x14ac:dyDescent="0.3">
      <c r="A13" s="135">
        <v>3</v>
      </c>
      <c r="B13" s="159" t="s">
        <v>224</v>
      </c>
      <c r="C13" s="162">
        <v>47</v>
      </c>
      <c r="D13" s="162">
        <v>11</v>
      </c>
      <c r="E13" s="162">
        <v>1744</v>
      </c>
      <c r="F13" s="162">
        <v>431</v>
      </c>
      <c r="G13" s="162">
        <v>47</v>
      </c>
      <c r="H13" s="162">
        <v>11</v>
      </c>
      <c r="I13" s="162">
        <v>1767</v>
      </c>
      <c r="J13" s="162">
        <v>406</v>
      </c>
      <c r="K13" s="162">
        <v>45</v>
      </c>
      <c r="L13" s="162">
        <v>12</v>
      </c>
      <c r="M13" s="162">
        <v>1546</v>
      </c>
      <c r="N13" s="162">
        <v>418</v>
      </c>
      <c r="O13" s="162">
        <v>37</v>
      </c>
      <c r="P13" s="162">
        <v>9</v>
      </c>
      <c r="Q13" s="162">
        <v>1327</v>
      </c>
      <c r="R13" s="162">
        <v>335</v>
      </c>
      <c r="S13" s="162">
        <v>24</v>
      </c>
      <c r="T13" s="168">
        <v>60</v>
      </c>
      <c r="U13" s="168">
        <v>13</v>
      </c>
      <c r="V13" s="168">
        <v>2344</v>
      </c>
      <c r="W13" s="168">
        <v>507</v>
      </c>
      <c r="X13" s="168">
        <v>47</v>
      </c>
      <c r="Y13" s="168">
        <v>11</v>
      </c>
      <c r="Z13" s="168">
        <v>1744</v>
      </c>
      <c r="AA13" s="168">
        <v>426</v>
      </c>
      <c r="AB13" s="168">
        <v>46</v>
      </c>
      <c r="AC13" s="168">
        <v>11</v>
      </c>
      <c r="AD13" s="168">
        <v>1767</v>
      </c>
      <c r="AE13" s="168">
        <v>407</v>
      </c>
      <c r="AF13" s="168">
        <v>45</v>
      </c>
      <c r="AG13" s="168">
        <v>12</v>
      </c>
      <c r="AH13" s="168">
        <v>1647</v>
      </c>
      <c r="AI13" s="168">
        <v>424</v>
      </c>
      <c r="AJ13" s="168">
        <f t="shared" si="3"/>
        <v>22</v>
      </c>
      <c r="AK13" s="168">
        <f t="shared" si="4"/>
        <v>4</v>
      </c>
      <c r="AL13" s="168">
        <f t="shared" si="5"/>
        <v>1118</v>
      </c>
      <c r="AM13" s="168">
        <f t="shared" si="6"/>
        <v>174</v>
      </c>
      <c r="AN13" s="162">
        <f t="shared" si="7"/>
        <v>13</v>
      </c>
      <c r="AO13" s="162">
        <f t="shared" si="8"/>
        <v>2</v>
      </c>
      <c r="AP13" s="162">
        <f t="shared" si="9"/>
        <v>600</v>
      </c>
      <c r="AQ13" s="162">
        <f t="shared" si="10"/>
        <v>76</v>
      </c>
      <c r="AR13" s="162">
        <f t="shared" si="11"/>
        <v>0</v>
      </c>
      <c r="AS13" s="162">
        <f t="shared" si="12"/>
        <v>0</v>
      </c>
      <c r="AT13" s="162">
        <f t="shared" si="13"/>
        <v>-23</v>
      </c>
      <c r="AU13" s="162">
        <f t="shared" si="14"/>
        <v>20</v>
      </c>
      <c r="AV13" s="162">
        <f t="shared" si="15"/>
        <v>1</v>
      </c>
      <c r="AW13" s="162">
        <f t="shared" si="16"/>
        <v>-1</v>
      </c>
      <c r="AX13" s="162">
        <f t="shared" si="17"/>
        <v>221</v>
      </c>
      <c r="AY13" s="162">
        <f t="shared" si="18"/>
        <v>-11</v>
      </c>
      <c r="AZ13" s="162">
        <f t="shared" si="19"/>
        <v>8</v>
      </c>
      <c r="BA13" s="162">
        <f t="shared" si="20"/>
        <v>3</v>
      </c>
      <c r="BB13" s="162">
        <f t="shared" si="21"/>
        <v>320</v>
      </c>
      <c r="BC13" s="162">
        <f t="shared" si="22"/>
        <v>89</v>
      </c>
    </row>
    <row r="14" spans="1:57" s="163" customFormat="1" ht="37.5" customHeight="1" x14ac:dyDescent="0.3">
      <c r="A14" s="135">
        <v>4</v>
      </c>
      <c r="B14" s="159" t="s">
        <v>225</v>
      </c>
      <c r="C14" s="162">
        <v>50</v>
      </c>
      <c r="D14" s="162">
        <v>11</v>
      </c>
      <c r="E14" s="162">
        <v>1853</v>
      </c>
      <c r="F14" s="162">
        <v>435</v>
      </c>
      <c r="G14" s="162">
        <v>48</v>
      </c>
      <c r="H14" s="162">
        <v>9</v>
      </c>
      <c r="I14" s="162">
        <v>1904</v>
      </c>
      <c r="J14" s="162">
        <v>382</v>
      </c>
      <c r="K14" s="162">
        <v>49</v>
      </c>
      <c r="L14" s="162">
        <v>11</v>
      </c>
      <c r="M14" s="162">
        <v>1802</v>
      </c>
      <c r="N14" s="162">
        <v>449</v>
      </c>
      <c r="O14" s="162">
        <v>42</v>
      </c>
      <c r="P14" s="162">
        <v>11</v>
      </c>
      <c r="Q14" s="162">
        <v>1406</v>
      </c>
      <c r="R14" s="162">
        <v>481</v>
      </c>
      <c r="S14" s="162">
        <v>23</v>
      </c>
      <c r="T14" s="168">
        <v>60</v>
      </c>
      <c r="U14" s="168">
        <v>13</v>
      </c>
      <c r="V14" s="168">
        <v>2306</v>
      </c>
      <c r="W14" s="168">
        <v>510</v>
      </c>
      <c r="X14" s="168">
        <v>50</v>
      </c>
      <c r="Y14" s="168">
        <v>11</v>
      </c>
      <c r="Z14" s="168">
        <v>1853</v>
      </c>
      <c r="AA14" s="168">
        <v>435</v>
      </c>
      <c r="AB14" s="168">
        <v>46</v>
      </c>
      <c r="AC14" s="168">
        <v>9</v>
      </c>
      <c r="AD14" s="168">
        <v>1904</v>
      </c>
      <c r="AE14" s="168">
        <v>382</v>
      </c>
      <c r="AF14" s="168">
        <v>48</v>
      </c>
      <c r="AG14" s="168">
        <v>11</v>
      </c>
      <c r="AH14" s="168">
        <v>1802</v>
      </c>
      <c r="AI14" s="168">
        <v>449</v>
      </c>
      <c r="AJ14" s="168">
        <f t="shared" si="3"/>
        <v>15</v>
      </c>
      <c r="AK14" s="168">
        <f t="shared" si="4"/>
        <v>2</v>
      </c>
      <c r="AL14" s="168">
        <f t="shared" si="5"/>
        <v>900</v>
      </c>
      <c r="AM14" s="168">
        <f t="shared" si="6"/>
        <v>29</v>
      </c>
      <c r="AN14" s="162">
        <f t="shared" si="7"/>
        <v>10</v>
      </c>
      <c r="AO14" s="162">
        <f t="shared" si="8"/>
        <v>2</v>
      </c>
      <c r="AP14" s="162">
        <f t="shared" si="9"/>
        <v>453</v>
      </c>
      <c r="AQ14" s="162">
        <f t="shared" si="10"/>
        <v>75</v>
      </c>
      <c r="AR14" s="162">
        <f t="shared" si="11"/>
        <v>2</v>
      </c>
      <c r="AS14" s="162">
        <f t="shared" si="12"/>
        <v>2</v>
      </c>
      <c r="AT14" s="162">
        <f t="shared" si="13"/>
        <v>-51</v>
      </c>
      <c r="AU14" s="162">
        <f t="shared" si="14"/>
        <v>53</v>
      </c>
      <c r="AV14" s="162">
        <f t="shared" si="15"/>
        <v>-3</v>
      </c>
      <c r="AW14" s="162">
        <f t="shared" si="16"/>
        <v>-2</v>
      </c>
      <c r="AX14" s="162">
        <f t="shared" si="17"/>
        <v>102</v>
      </c>
      <c r="AY14" s="162">
        <f t="shared" si="18"/>
        <v>-67</v>
      </c>
      <c r="AZ14" s="162">
        <f t="shared" si="19"/>
        <v>6</v>
      </c>
      <c r="BA14" s="162">
        <f t="shared" si="20"/>
        <v>0</v>
      </c>
      <c r="BB14" s="162">
        <f t="shared" si="21"/>
        <v>396</v>
      </c>
      <c r="BC14" s="162">
        <f t="shared" si="22"/>
        <v>-32</v>
      </c>
    </row>
    <row r="15" spans="1:57" s="163" customFormat="1" ht="37.5" customHeight="1" x14ac:dyDescent="0.3">
      <c r="A15" s="135">
        <v>5</v>
      </c>
      <c r="B15" s="159" t="s">
        <v>226</v>
      </c>
      <c r="C15" s="162">
        <v>64</v>
      </c>
      <c r="D15" s="162">
        <v>13</v>
      </c>
      <c r="E15" s="162">
        <v>2434</v>
      </c>
      <c r="F15" s="162">
        <v>469</v>
      </c>
      <c r="G15" s="162">
        <v>63</v>
      </c>
      <c r="H15" s="162">
        <v>13</v>
      </c>
      <c r="I15" s="162">
        <v>2355</v>
      </c>
      <c r="J15" s="162">
        <v>446</v>
      </c>
      <c r="K15" s="162">
        <v>60</v>
      </c>
      <c r="L15" s="162">
        <v>11</v>
      </c>
      <c r="M15" s="162">
        <v>2463</v>
      </c>
      <c r="N15" s="162">
        <v>295</v>
      </c>
      <c r="O15" s="162">
        <v>56</v>
      </c>
      <c r="P15" s="162">
        <v>10</v>
      </c>
      <c r="Q15" s="162">
        <v>1887</v>
      </c>
      <c r="R15" s="162">
        <v>367</v>
      </c>
      <c r="S15" s="162">
        <v>29</v>
      </c>
      <c r="T15" s="168">
        <v>76</v>
      </c>
      <c r="U15" s="168">
        <v>16</v>
      </c>
      <c r="V15" s="168">
        <v>2958</v>
      </c>
      <c r="W15" s="168">
        <v>605</v>
      </c>
      <c r="X15" s="168">
        <v>64</v>
      </c>
      <c r="Y15" s="168">
        <v>13</v>
      </c>
      <c r="Z15" s="168">
        <v>2428</v>
      </c>
      <c r="AA15" s="168">
        <v>469</v>
      </c>
      <c r="AB15" s="168">
        <v>62</v>
      </c>
      <c r="AC15" s="168">
        <v>13</v>
      </c>
      <c r="AD15" s="168">
        <v>2355</v>
      </c>
      <c r="AE15" s="168">
        <v>448</v>
      </c>
      <c r="AF15" s="168">
        <v>60</v>
      </c>
      <c r="AG15" s="168">
        <v>11</v>
      </c>
      <c r="AH15" s="168">
        <v>2349</v>
      </c>
      <c r="AI15" s="168">
        <v>415</v>
      </c>
      <c r="AJ15" s="168">
        <f t="shared" si="3"/>
        <v>19</v>
      </c>
      <c r="AK15" s="168">
        <f t="shared" si="4"/>
        <v>6</v>
      </c>
      <c r="AL15" s="168">
        <f t="shared" si="5"/>
        <v>951</v>
      </c>
      <c r="AM15" s="168">
        <f t="shared" si="6"/>
        <v>360</v>
      </c>
      <c r="AN15" s="162">
        <f t="shared" si="7"/>
        <v>12</v>
      </c>
      <c r="AO15" s="162">
        <f t="shared" si="8"/>
        <v>3</v>
      </c>
      <c r="AP15" s="162">
        <f t="shared" si="9"/>
        <v>524</v>
      </c>
      <c r="AQ15" s="162">
        <f t="shared" si="10"/>
        <v>136</v>
      </c>
      <c r="AR15" s="162">
        <f t="shared" si="11"/>
        <v>1</v>
      </c>
      <c r="AS15" s="162">
        <f t="shared" si="12"/>
        <v>0</v>
      </c>
      <c r="AT15" s="162">
        <f t="shared" si="13"/>
        <v>73</v>
      </c>
      <c r="AU15" s="162">
        <f t="shared" si="14"/>
        <v>23</v>
      </c>
      <c r="AV15" s="162">
        <f t="shared" si="15"/>
        <v>2</v>
      </c>
      <c r="AW15" s="162">
        <f t="shared" si="16"/>
        <v>2</v>
      </c>
      <c r="AX15" s="162">
        <f t="shared" si="17"/>
        <v>-108</v>
      </c>
      <c r="AY15" s="162">
        <f t="shared" si="18"/>
        <v>153</v>
      </c>
      <c r="AZ15" s="162">
        <f t="shared" si="19"/>
        <v>4</v>
      </c>
      <c r="BA15" s="162">
        <f t="shared" si="20"/>
        <v>1</v>
      </c>
      <c r="BB15" s="162">
        <f t="shared" si="21"/>
        <v>462</v>
      </c>
      <c r="BC15" s="162">
        <f t="shared" si="22"/>
        <v>48</v>
      </c>
    </row>
    <row r="16" spans="1:57" s="163" customFormat="1" ht="37.5" customHeight="1" x14ac:dyDescent="0.3">
      <c r="A16" s="135">
        <v>6</v>
      </c>
      <c r="B16" s="159" t="s">
        <v>227</v>
      </c>
      <c r="C16" s="162">
        <v>96</v>
      </c>
      <c r="D16" s="162">
        <v>0</v>
      </c>
      <c r="E16" s="162">
        <v>3554</v>
      </c>
      <c r="F16" s="162">
        <v>0</v>
      </c>
      <c r="G16" s="162">
        <v>96</v>
      </c>
      <c r="H16" s="162">
        <v>0</v>
      </c>
      <c r="I16" s="162">
        <v>3661</v>
      </c>
      <c r="J16" s="162">
        <v>0</v>
      </c>
      <c r="K16" s="162">
        <v>93</v>
      </c>
      <c r="L16" s="162">
        <v>0</v>
      </c>
      <c r="M16" s="162">
        <v>3310</v>
      </c>
      <c r="N16" s="162">
        <v>0</v>
      </c>
      <c r="O16" s="162">
        <v>83</v>
      </c>
      <c r="P16" s="162">
        <v>0</v>
      </c>
      <c r="Q16" s="162">
        <v>2892</v>
      </c>
      <c r="R16" s="162">
        <v>0</v>
      </c>
      <c r="S16" s="162">
        <v>36</v>
      </c>
      <c r="T16" s="168">
        <v>115</v>
      </c>
      <c r="U16" s="168">
        <v>0</v>
      </c>
      <c r="V16" s="168">
        <v>4448</v>
      </c>
      <c r="W16" s="168">
        <v>0</v>
      </c>
      <c r="X16" s="168">
        <v>96</v>
      </c>
      <c r="Y16" s="168">
        <v>0</v>
      </c>
      <c r="Z16" s="168">
        <v>3554</v>
      </c>
      <c r="AA16" s="168">
        <v>0</v>
      </c>
      <c r="AB16" s="168">
        <v>97</v>
      </c>
      <c r="AC16" s="168">
        <v>0</v>
      </c>
      <c r="AD16" s="168">
        <v>3661</v>
      </c>
      <c r="AE16" s="168">
        <v>0</v>
      </c>
      <c r="AF16" s="168">
        <v>92</v>
      </c>
      <c r="AG16" s="168">
        <v>0</v>
      </c>
      <c r="AH16" s="168">
        <v>3310</v>
      </c>
      <c r="AI16" s="168">
        <v>0</v>
      </c>
      <c r="AJ16" s="168">
        <f t="shared" si="3"/>
        <v>32</v>
      </c>
      <c r="AK16" s="168">
        <f t="shared" si="4"/>
        <v>0</v>
      </c>
      <c r="AL16" s="168">
        <f t="shared" si="5"/>
        <v>1556</v>
      </c>
      <c r="AM16" s="168">
        <f t="shared" si="6"/>
        <v>0</v>
      </c>
      <c r="AN16" s="162">
        <f t="shared" si="7"/>
        <v>19</v>
      </c>
      <c r="AO16" s="162">
        <f t="shared" si="8"/>
        <v>0</v>
      </c>
      <c r="AP16" s="162">
        <f t="shared" si="9"/>
        <v>894</v>
      </c>
      <c r="AQ16" s="162">
        <f t="shared" si="10"/>
        <v>0</v>
      </c>
      <c r="AR16" s="162">
        <f t="shared" si="11"/>
        <v>0</v>
      </c>
      <c r="AS16" s="162">
        <f t="shared" si="12"/>
        <v>0</v>
      </c>
      <c r="AT16" s="162">
        <f t="shared" si="13"/>
        <v>-107</v>
      </c>
      <c r="AU16" s="162">
        <f t="shared" si="14"/>
        <v>0</v>
      </c>
      <c r="AV16" s="162">
        <f t="shared" si="15"/>
        <v>4</v>
      </c>
      <c r="AW16" s="162">
        <f t="shared" si="16"/>
        <v>0</v>
      </c>
      <c r="AX16" s="162">
        <f t="shared" si="17"/>
        <v>351</v>
      </c>
      <c r="AY16" s="162">
        <f t="shared" si="18"/>
        <v>0</v>
      </c>
      <c r="AZ16" s="162">
        <f t="shared" si="19"/>
        <v>9</v>
      </c>
      <c r="BA16" s="162">
        <f t="shared" si="20"/>
        <v>0</v>
      </c>
      <c r="BB16" s="162">
        <f t="shared" si="21"/>
        <v>418</v>
      </c>
      <c r="BC16" s="162">
        <f t="shared" si="22"/>
        <v>0</v>
      </c>
    </row>
    <row r="17" spans="1:55" s="163" customFormat="1" ht="37.5" customHeight="1" x14ac:dyDescent="0.3">
      <c r="A17" s="135">
        <v>7</v>
      </c>
      <c r="B17" s="159" t="s">
        <v>250</v>
      </c>
      <c r="C17" s="162">
        <v>55</v>
      </c>
      <c r="D17" s="162">
        <v>0</v>
      </c>
      <c r="E17" s="162">
        <v>2411</v>
      </c>
      <c r="F17" s="162">
        <v>0</v>
      </c>
      <c r="G17" s="162">
        <v>54</v>
      </c>
      <c r="H17" s="162">
        <v>0</v>
      </c>
      <c r="I17" s="162">
        <v>2317</v>
      </c>
      <c r="J17" s="162">
        <v>0</v>
      </c>
      <c r="K17" s="162">
        <v>51</v>
      </c>
      <c r="L17" s="162">
        <v>0</v>
      </c>
      <c r="M17" s="162">
        <v>2161</v>
      </c>
      <c r="N17" s="162">
        <v>0</v>
      </c>
      <c r="O17" s="162">
        <v>48</v>
      </c>
      <c r="P17" s="162">
        <v>0</v>
      </c>
      <c r="Q17" s="162">
        <v>2080</v>
      </c>
      <c r="R17" s="162">
        <v>0</v>
      </c>
      <c r="S17" s="162">
        <v>16</v>
      </c>
      <c r="T17" s="168">
        <v>59</v>
      </c>
      <c r="U17" s="168">
        <v>0</v>
      </c>
      <c r="V17" s="168">
        <v>2570</v>
      </c>
      <c r="W17" s="168">
        <v>0</v>
      </c>
      <c r="X17" s="168">
        <v>55</v>
      </c>
      <c r="Y17" s="168">
        <v>0</v>
      </c>
      <c r="Z17" s="168">
        <v>2411</v>
      </c>
      <c r="AA17" s="168">
        <v>0</v>
      </c>
      <c r="AB17" s="168">
        <v>54</v>
      </c>
      <c r="AC17" s="168">
        <v>0</v>
      </c>
      <c r="AD17" s="168">
        <v>2309</v>
      </c>
      <c r="AE17" s="168">
        <v>0</v>
      </c>
      <c r="AF17" s="168">
        <v>51</v>
      </c>
      <c r="AG17" s="168">
        <v>0</v>
      </c>
      <c r="AH17" s="168">
        <v>2161</v>
      </c>
      <c r="AI17" s="168">
        <v>0</v>
      </c>
      <c r="AJ17" s="168">
        <f t="shared" si="3"/>
        <v>11</v>
      </c>
      <c r="AK17" s="168">
        <f t="shared" si="4"/>
        <v>0</v>
      </c>
      <c r="AL17" s="168">
        <f t="shared" si="5"/>
        <v>482</v>
      </c>
      <c r="AM17" s="168">
        <f t="shared" si="6"/>
        <v>0</v>
      </c>
      <c r="AN17" s="162">
        <f t="shared" si="7"/>
        <v>4</v>
      </c>
      <c r="AO17" s="162">
        <f t="shared" si="8"/>
        <v>0</v>
      </c>
      <c r="AP17" s="162">
        <f t="shared" si="9"/>
        <v>159</v>
      </c>
      <c r="AQ17" s="162">
        <f t="shared" si="10"/>
        <v>0</v>
      </c>
      <c r="AR17" s="162">
        <f t="shared" si="11"/>
        <v>1</v>
      </c>
      <c r="AS17" s="162">
        <f t="shared" si="12"/>
        <v>0</v>
      </c>
      <c r="AT17" s="162">
        <f t="shared" si="13"/>
        <v>94</v>
      </c>
      <c r="AU17" s="162">
        <f t="shared" si="14"/>
        <v>0</v>
      </c>
      <c r="AV17" s="162">
        <f t="shared" si="15"/>
        <v>3</v>
      </c>
      <c r="AW17" s="162">
        <f t="shared" si="16"/>
        <v>0</v>
      </c>
      <c r="AX17" s="162">
        <f t="shared" si="17"/>
        <v>148</v>
      </c>
      <c r="AY17" s="162">
        <f t="shared" si="18"/>
        <v>0</v>
      </c>
      <c r="AZ17" s="162">
        <f t="shared" si="19"/>
        <v>3</v>
      </c>
      <c r="BA17" s="162">
        <f t="shared" si="20"/>
        <v>0</v>
      </c>
      <c r="BB17" s="162">
        <f t="shared" si="21"/>
        <v>81</v>
      </c>
      <c r="BC17" s="162">
        <f t="shared" si="22"/>
        <v>0</v>
      </c>
    </row>
    <row r="18" spans="1:55" s="163" customFormat="1" ht="37.5" customHeight="1" x14ac:dyDescent="0.3">
      <c r="A18" s="135">
        <v>8</v>
      </c>
      <c r="B18" s="159" t="s">
        <v>265</v>
      </c>
      <c r="C18" s="162">
        <v>4</v>
      </c>
      <c r="D18" s="162">
        <v>10</v>
      </c>
      <c r="E18" s="162">
        <v>155</v>
      </c>
      <c r="F18" s="162">
        <v>348</v>
      </c>
      <c r="G18" s="162">
        <v>4</v>
      </c>
      <c r="H18" s="162">
        <v>11</v>
      </c>
      <c r="I18" s="162">
        <v>146</v>
      </c>
      <c r="J18" s="162">
        <v>386</v>
      </c>
      <c r="K18" s="162">
        <v>6</v>
      </c>
      <c r="L18" s="162">
        <v>11</v>
      </c>
      <c r="M18" s="162">
        <v>190</v>
      </c>
      <c r="N18" s="162">
        <v>383</v>
      </c>
      <c r="O18" s="162">
        <v>5</v>
      </c>
      <c r="P18" s="162">
        <v>10</v>
      </c>
      <c r="Q18" s="162">
        <v>171</v>
      </c>
      <c r="R18" s="162">
        <v>351</v>
      </c>
      <c r="S18" s="162"/>
      <c r="T18" s="168">
        <v>5</v>
      </c>
      <c r="U18" s="168">
        <v>10</v>
      </c>
      <c r="V18" s="168">
        <v>183</v>
      </c>
      <c r="W18" s="168">
        <v>350</v>
      </c>
      <c r="X18" s="168">
        <v>4</v>
      </c>
      <c r="Y18" s="168">
        <v>10</v>
      </c>
      <c r="Z18" s="168">
        <v>150</v>
      </c>
      <c r="AA18" s="168">
        <v>350</v>
      </c>
      <c r="AB18" s="168">
        <v>6</v>
      </c>
      <c r="AC18" s="168">
        <v>11</v>
      </c>
      <c r="AD18" s="168">
        <v>317</v>
      </c>
      <c r="AE18" s="168">
        <v>285</v>
      </c>
      <c r="AF18" s="168">
        <v>6</v>
      </c>
      <c r="AG18" s="168">
        <v>11</v>
      </c>
      <c r="AH18" s="168">
        <v>187</v>
      </c>
      <c r="AI18" s="168">
        <v>385</v>
      </c>
      <c r="AJ18" s="168">
        <f t="shared" si="3"/>
        <v>2</v>
      </c>
      <c r="AK18" s="168">
        <f t="shared" si="4"/>
        <v>0</v>
      </c>
      <c r="AL18" s="168">
        <f t="shared" si="5"/>
        <v>175</v>
      </c>
      <c r="AM18" s="168">
        <f t="shared" si="6"/>
        <v>-98</v>
      </c>
      <c r="AN18" s="162">
        <f t="shared" si="7"/>
        <v>1</v>
      </c>
      <c r="AO18" s="162">
        <f t="shared" si="8"/>
        <v>0</v>
      </c>
      <c r="AP18" s="162">
        <f t="shared" si="9"/>
        <v>28</v>
      </c>
      <c r="AQ18" s="162">
        <f t="shared" si="10"/>
        <v>2</v>
      </c>
      <c r="AR18" s="162">
        <f t="shared" si="11"/>
        <v>0</v>
      </c>
      <c r="AS18" s="162">
        <f t="shared" si="12"/>
        <v>-1</v>
      </c>
      <c r="AT18" s="162">
        <f t="shared" si="13"/>
        <v>4</v>
      </c>
      <c r="AU18" s="162">
        <f t="shared" si="14"/>
        <v>-36</v>
      </c>
      <c r="AV18" s="162">
        <f t="shared" si="15"/>
        <v>0</v>
      </c>
      <c r="AW18" s="162">
        <f t="shared" si="16"/>
        <v>0</v>
      </c>
      <c r="AX18" s="162">
        <f t="shared" si="17"/>
        <v>127</v>
      </c>
      <c r="AY18" s="162">
        <f t="shared" si="18"/>
        <v>-98</v>
      </c>
      <c r="AZ18" s="162">
        <f t="shared" si="19"/>
        <v>1</v>
      </c>
      <c r="BA18" s="162">
        <f t="shared" si="20"/>
        <v>1</v>
      </c>
      <c r="BB18" s="162">
        <f t="shared" si="21"/>
        <v>16</v>
      </c>
      <c r="BC18" s="162">
        <f t="shared" si="22"/>
        <v>34</v>
      </c>
    </row>
    <row r="19" spans="1:55" x14ac:dyDescent="0.2">
      <c r="C19" s="176"/>
      <c r="D19" s="176"/>
    </row>
  </sheetData>
  <mergeCells count="48">
    <mergeCell ref="T6:W6"/>
    <mergeCell ref="X6:AA6"/>
    <mergeCell ref="AB6:AE6"/>
    <mergeCell ref="AF6:AI6"/>
    <mergeCell ref="T7:U7"/>
    <mergeCell ref="V7:W7"/>
    <mergeCell ref="X7:Y7"/>
    <mergeCell ref="Z7:AA7"/>
    <mergeCell ref="AB7:AC7"/>
    <mergeCell ref="AD7:AE7"/>
    <mergeCell ref="A1:J1"/>
    <mergeCell ref="C5:R5"/>
    <mergeCell ref="O6:R6"/>
    <mergeCell ref="C6:F6"/>
    <mergeCell ref="G6:J6"/>
    <mergeCell ref="K6:N6"/>
    <mergeCell ref="B5:B8"/>
    <mergeCell ref="A5:A8"/>
    <mergeCell ref="C7:D7"/>
    <mergeCell ref="E7:F7"/>
    <mergeCell ref="A2:BC2"/>
    <mergeCell ref="A3:BC3"/>
    <mergeCell ref="AN6:AQ6"/>
    <mergeCell ref="AR6:AU6"/>
    <mergeCell ref="AV6:AY6"/>
    <mergeCell ref="AZ6:BC6"/>
    <mergeCell ref="G7:H7"/>
    <mergeCell ref="I7:J7"/>
    <mergeCell ref="K7:L7"/>
    <mergeCell ref="O7:P7"/>
    <mergeCell ref="Q7:R7"/>
    <mergeCell ref="M7:N7"/>
    <mergeCell ref="AJ5:BC5"/>
    <mergeCell ref="AJ6:AM6"/>
    <mergeCell ref="AJ7:AK7"/>
    <mergeCell ref="AL7:AM7"/>
    <mergeCell ref="AF7:AG7"/>
    <mergeCell ref="AH7:AI7"/>
    <mergeCell ref="AX7:AY7"/>
    <mergeCell ref="AZ7:BA7"/>
    <mergeCell ref="BB7:BC7"/>
    <mergeCell ref="S5:AI5"/>
    <mergeCell ref="AN7:AO7"/>
    <mergeCell ref="AP7:AQ7"/>
    <mergeCell ref="AR7:AS7"/>
    <mergeCell ref="AT7:AU7"/>
    <mergeCell ref="AV7:AW7"/>
    <mergeCell ref="S6:S8"/>
  </mergeCells>
  <phoneticPr fontId="65" type="noConversion"/>
  <printOptions horizontalCentered="1"/>
  <pageMargins left="0.19685039370078741" right="0" top="0.39370078740157483" bottom="0.31496062992125984" header="0.19685039370078741" footer="0.19685039370078741"/>
  <pageSetup paperSize="9" scale="57" orientation="landscape"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4"/>
    <pageSetUpPr fitToPage="1"/>
  </sheetPr>
  <dimension ref="A1:AE19"/>
  <sheetViews>
    <sheetView showZeros="0" topLeftCell="A2" zoomScale="60" zoomScaleNormal="60" workbookViewId="0">
      <selection activeCell="T16" sqref="T16"/>
    </sheetView>
  </sheetViews>
  <sheetFormatPr defaultColWidth="9" defaultRowHeight="15.75" outlineLevelCol="1" x14ac:dyDescent="0.25"/>
  <cols>
    <col min="1" max="1" width="4" style="82" customWidth="1"/>
    <col min="2" max="2" width="13.75" style="123" customWidth="1"/>
    <col min="3" max="3" width="5.75" style="82" customWidth="1"/>
    <col min="4" max="4" width="4.125" style="82" customWidth="1"/>
    <col min="5" max="5" width="6" style="82" customWidth="1" outlineLevel="1"/>
    <col min="6" max="6" width="3.5" style="82" customWidth="1" outlineLevel="1"/>
    <col min="7" max="8" width="4.375" style="82" customWidth="1" outlineLevel="1"/>
    <col min="9" max="9" width="3.5" style="82" customWidth="1" outlineLevel="1"/>
    <col min="10" max="10" width="5.875" style="82" customWidth="1"/>
    <col min="11" max="11" width="4.25" style="82" customWidth="1" outlineLevel="1"/>
    <col min="12" max="12" width="4.125" style="82" customWidth="1" outlineLevel="1"/>
    <col min="13" max="13" width="5.875" style="82" customWidth="1" outlineLevel="1"/>
    <col min="14" max="14" width="3.125" style="82" customWidth="1" outlineLevel="1"/>
    <col min="15" max="15" width="3.875" style="82" customWidth="1" outlineLevel="1"/>
    <col min="16" max="16" width="4.75" style="82" customWidth="1" outlineLevel="1"/>
    <col min="17" max="17" width="3.625" style="82" customWidth="1" outlineLevel="1"/>
    <col min="18" max="18" width="3.375" style="82" customWidth="1" outlineLevel="1"/>
    <col min="19" max="19" width="5.25" style="82" customWidth="1"/>
    <col min="20" max="20" width="6.5" style="82" customWidth="1"/>
    <col min="21" max="21" width="4.875" style="82" customWidth="1"/>
    <col min="22" max="22" width="6.375" style="95" customWidth="1"/>
    <col min="23" max="23" width="4.125" style="82" customWidth="1"/>
    <col min="24" max="24" width="6" style="100" customWidth="1" outlineLevel="1"/>
    <col min="25" max="25" width="5.125" style="82" customWidth="1" outlineLevel="1"/>
    <col min="26" max="26" width="4.5" style="82" customWidth="1" outlineLevel="1"/>
    <col min="27" max="27" width="6.5" style="82" customWidth="1"/>
    <col min="28" max="28" width="5.125" style="82" customWidth="1"/>
    <col min="29" max="29" width="6.125" style="82" customWidth="1"/>
    <col min="30" max="30" width="5.875" style="82" customWidth="1"/>
    <col min="31" max="31" width="5.5" style="82" customWidth="1"/>
    <col min="32" max="16384" width="9" style="82"/>
  </cols>
  <sheetData>
    <row r="1" spans="1:31" ht="24" hidden="1" customHeight="1" x14ac:dyDescent="0.25">
      <c r="A1" s="462" t="str">
        <f>'PL 2A1'!A1:D1</f>
        <v>ỦY BAN NHÂN DÂN TỈNH TUYÊN QUANG</v>
      </c>
      <c r="B1" s="462"/>
      <c r="C1" s="462"/>
      <c r="D1" s="462"/>
      <c r="E1" s="462"/>
    </row>
    <row r="2" spans="1:31" s="94" customFormat="1" ht="90.75" customHeight="1" x14ac:dyDescent="0.25">
      <c r="A2" s="463" t="s">
        <v>329</v>
      </c>
      <c r="B2" s="463"/>
      <c r="C2" s="463"/>
      <c r="D2" s="463"/>
      <c r="E2" s="463"/>
      <c r="F2" s="463"/>
      <c r="G2" s="463"/>
      <c r="H2" s="463"/>
      <c r="I2" s="463"/>
      <c r="J2" s="463"/>
      <c r="K2" s="463"/>
      <c r="L2" s="463"/>
      <c r="M2" s="463"/>
      <c r="N2" s="463"/>
      <c r="O2" s="463"/>
      <c r="P2" s="463"/>
      <c r="Q2" s="463"/>
      <c r="R2" s="463"/>
      <c r="S2" s="463"/>
      <c r="T2" s="463"/>
      <c r="U2" s="463"/>
      <c r="V2" s="463"/>
      <c r="W2" s="463"/>
      <c r="X2" s="463"/>
      <c r="Y2" s="463"/>
      <c r="Z2" s="463"/>
      <c r="AA2" s="463"/>
      <c r="AB2" s="463"/>
      <c r="AC2" s="463"/>
      <c r="AD2" s="463"/>
      <c r="AE2" s="463"/>
    </row>
    <row r="3" spans="1:31" s="94" customFormat="1" ht="25.5" customHeight="1" x14ac:dyDescent="0.25">
      <c r="A3" s="464" t="str">
        <f>'PL 2A1'!A3:AR3</f>
        <v>(Kèm theo Kế hoạch số 205/KH-UBND ngày 31 tháng  8  năm 2023 của UBND tỉnh Tuyên Quang)</v>
      </c>
      <c r="B3" s="464"/>
      <c r="C3" s="464"/>
      <c r="D3" s="464"/>
      <c r="E3" s="464"/>
      <c r="F3" s="464"/>
      <c r="G3" s="464"/>
      <c r="H3" s="464"/>
      <c r="I3" s="464"/>
      <c r="J3" s="464"/>
      <c r="K3" s="464"/>
      <c r="L3" s="464"/>
      <c r="M3" s="464"/>
      <c r="N3" s="464"/>
      <c r="O3" s="464"/>
      <c r="P3" s="464"/>
      <c r="Q3" s="464"/>
      <c r="R3" s="464"/>
      <c r="S3" s="464"/>
      <c r="T3" s="464"/>
      <c r="U3" s="464"/>
      <c r="V3" s="464"/>
      <c r="W3" s="464"/>
      <c r="X3" s="464"/>
      <c r="Y3" s="464"/>
      <c r="Z3" s="464"/>
      <c r="AA3" s="464"/>
      <c r="AB3" s="464"/>
      <c r="AC3" s="464"/>
      <c r="AD3" s="464"/>
      <c r="AE3" s="464"/>
    </row>
    <row r="4" spans="1:31" ht="17.25" customHeight="1" x14ac:dyDescent="0.25">
      <c r="B4" s="122"/>
      <c r="C4" s="83"/>
      <c r="D4" s="83"/>
      <c r="E4" s="83"/>
      <c r="F4" s="83"/>
      <c r="G4" s="83"/>
      <c r="H4" s="84"/>
      <c r="I4" s="84"/>
      <c r="J4" s="84"/>
      <c r="K4" s="84"/>
      <c r="L4" s="84"/>
      <c r="M4" s="84"/>
      <c r="N4" s="84"/>
      <c r="O4" s="83"/>
      <c r="P4" s="84"/>
      <c r="Q4" s="84"/>
      <c r="R4" s="84"/>
      <c r="S4" s="84"/>
      <c r="T4" s="84"/>
      <c r="U4" s="84"/>
      <c r="V4" s="84"/>
      <c r="W4" s="84"/>
      <c r="X4" s="101"/>
    </row>
    <row r="5" spans="1:31" s="99" customFormat="1" ht="25.5" customHeight="1" x14ac:dyDescent="0.25">
      <c r="A5" s="341" t="s">
        <v>16</v>
      </c>
      <c r="B5" s="341" t="s">
        <v>207</v>
      </c>
      <c r="C5" s="459" t="s">
        <v>231</v>
      </c>
      <c r="D5" s="460"/>
      <c r="E5" s="460"/>
      <c r="F5" s="460"/>
      <c r="G5" s="460"/>
      <c r="H5" s="460"/>
      <c r="I5" s="461"/>
      <c r="J5" s="341" t="s">
        <v>235</v>
      </c>
      <c r="K5" s="341"/>
      <c r="L5" s="341"/>
      <c r="M5" s="341"/>
      <c r="N5" s="341"/>
      <c r="O5" s="341"/>
      <c r="P5" s="341"/>
      <c r="Q5" s="341"/>
      <c r="R5" s="341"/>
      <c r="S5" s="341"/>
      <c r="T5" s="341" t="s">
        <v>233</v>
      </c>
      <c r="U5" s="341"/>
      <c r="V5" s="341"/>
      <c r="W5" s="341"/>
      <c r="X5" s="341"/>
      <c r="Y5" s="341"/>
      <c r="Z5" s="341"/>
      <c r="AA5" s="341"/>
      <c r="AB5" s="341"/>
      <c r="AC5" s="341"/>
      <c r="AD5" s="341"/>
      <c r="AE5" s="341"/>
    </row>
    <row r="6" spans="1:31" s="99" customFormat="1" ht="40.5" customHeight="1" x14ac:dyDescent="0.25">
      <c r="A6" s="341"/>
      <c r="B6" s="341"/>
      <c r="C6" s="351" t="s">
        <v>35</v>
      </c>
      <c r="D6" s="352"/>
      <c r="E6" s="352"/>
      <c r="F6" s="352"/>
      <c r="G6" s="352"/>
      <c r="H6" s="352"/>
      <c r="I6" s="357"/>
      <c r="J6" s="332" t="s">
        <v>35</v>
      </c>
      <c r="K6" s="332"/>
      <c r="L6" s="332"/>
      <c r="M6" s="332"/>
      <c r="N6" s="332"/>
      <c r="O6" s="332"/>
      <c r="P6" s="332"/>
      <c r="Q6" s="332"/>
      <c r="R6" s="332"/>
      <c r="S6" s="332" t="s">
        <v>39</v>
      </c>
      <c r="T6" s="341" t="s">
        <v>4</v>
      </c>
      <c r="U6" s="341"/>
      <c r="V6" s="332" t="s">
        <v>305</v>
      </c>
      <c r="W6" s="332"/>
      <c r="X6" s="332"/>
      <c r="Y6" s="332"/>
      <c r="Z6" s="332"/>
      <c r="AA6" s="466" t="s">
        <v>301</v>
      </c>
      <c r="AB6" s="466"/>
      <c r="AC6" s="466"/>
      <c r="AD6" s="466"/>
      <c r="AE6" s="466"/>
    </row>
    <row r="7" spans="1:31" s="99" customFormat="1" ht="18" customHeight="1" x14ac:dyDescent="0.25">
      <c r="A7" s="341"/>
      <c r="B7" s="341"/>
      <c r="C7" s="332" t="s">
        <v>319</v>
      </c>
      <c r="D7" s="351" t="s">
        <v>0</v>
      </c>
      <c r="E7" s="352"/>
      <c r="F7" s="352"/>
      <c r="G7" s="352"/>
      <c r="H7" s="352"/>
      <c r="I7" s="357"/>
      <c r="J7" s="332" t="s">
        <v>319</v>
      </c>
      <c r="K7" s="332" t="s">
        <v>9</v>
      </c>
      <c r="L7" s="332"/>
      <c r="M7" s="332"/>
      <c r="N7" s="332"/>
      <c r="O7" s="332"/>
      <c r="P7" s="332"/>
      <c r="Q7" s="332"/>
      <c r="R7" s="332"/>
      <c r="S7" s="332"/>
      <c r="T7" s="332" t="s">
        <v>302</v>
      </c>
      <c r="U7" s="332" t="s">
        <v>303</v>
      </c>
      <c r="V7" s="332" t="s">
        <v>319</v>
      </c>
      <c r="W7" s="332" t="s">
        <v>9</v>
      </c>
      <c r="X7" s="332"/>
      <c r="Y7" s="332"/>
      <c r="Z7" s="332"/>
      <c r="AA7" s="468" t="s">
        <v>309</v>
      </c>
      <c r="AB7" s="465" t="s">
        <v>0</v>
      </c>
      <c r="AC7" s="465"/>
      <c r="AD7" s="465"/>
      <c r="AE7" s="465"/>
    </row>
    <row r="8" spans="1:31" s="99" customFormat="1" ht="33.75" customHeight="1" x14ac:dyDescent="0.25">
      <c r="A8" s="341"/>
      <c r="B8" s="341"/>
      <c r="C8" s="332"/>
      <c r="D8" s="332" t="s">
        <v>311</v>
      </c>
      <c r="E8" s="332" t="s">
        <v>1</v>
      </c>
      <c r="F8" s="458" t="s">
        <v>37</v>
      </c>
      <c r="G8" s="458" t="s">
        <v>29</v>
      </c>
      <c r="H8" s="436" t="s">
        <v>0</v>
      </c>
      <c r="I8" s="450"/>
      <c r="J8" s="332"/>
      <c r="K8" s="332" t="s">
        <v>23</v>
      </c>
      <c r="L8" s="332"/>
      <c r="M8" s="332" t="s">
        <v>1</v>
      </c>
      <c r="N8" s="458" t="s">
        <v>37</v>
      </c>
      <c r="O8" s="458" t="s">
        <v>29</v>
      </c>
      <c r="P8" s="449" t="s">
        <v>0</v>
      </c>
      <c r="Q8" s="449"/>
      <c r="R8" s="449"/>
      <c r="S8" s="332"/>
      <c r="T8" s="332"/>
      <c r="U8" s="332"/>
      <c r="V8" s="332"/>
      <c r="W8" s="332" t="s">
        <v>311</v>
      </c>
      <c r="X8" s="340" t="s">
        <v>1</v>
      </c>
      <c r="Y8" s="340" t="s">
        <v>28</v>
      </c>
      <c r="Z8" s="467" t="s">
        <v>29</v>
      </c>
      <c r="AA8" s="468"/>
      <c r="AB8" s="465" t="s">
        <v>206</v>
      </c>
      <c r="AC8" s="465" t="s">
        <v>1</v>
      </c>
      <c r="AD8" s="465" t="s">
        <v>26</v>
      </c>
      <c r="AE8" s="465" t="s">
        <v>29</v>
      </c>
    </row>
    <row r="9" spans="1:31" s="99" customFormat="1" ht="105.75" customHeight="1" x14ac:dyDescent="0.25">
      <c r="A9" s="341"/>
      <c r="B9" s="341"/>
      <c r="C9" s="332"/>
      <c r="D9" s="332"/>
      <c r="E9" s="332"/>
      <c r="F9" s="458"/>
      <c r="G9" s="458"/>
      <c r="H9" s="214" t="s">
        <v>242</v>
      </c>
      <c r="I9" s="214" t="s">
        <v>244</v>
      </c>
      <c r="J9" s="332"/>
      <c r="K9" s="237" t="s">
        <v>12</v>
      </c>
      <c r="L9" s="237" t="s">
        <v>13</v>
      </c>
      <c r="M9" s="332"/>
      <c r="N9" s="458"/>
      <c r="O9" s="458"/>
      <c r="P9" s="214" t="s">
        <v>242</v>
      </c>
      <c r="Q9" s="214" t="s">
        <v>6</v>
      </c>
      <c r="R9" s="214" t="s">
        <v>317</v>
      </c>
      <c r="S9" s="332"/>
      <c r="T9" s="332"/>
      <c r="U9" s="332"/>
      <c r="V9" s="332"/>
      <c r="W9" s="332"/>
      <c r="X9" s="340"/>
      <c r="Y9" s="340"/>
      <c r="Z9" s="467"/>
      <c r="AA9" s="468"/>
      <c r="AB9" s="465"/>
      <c r="AC9" s="465"/>
      <c r="AD9" s="465"/>
      <c r="AE9" s="465"/>
    </row>
    <row r="10" spans="1:31" s="90" customFormat="1" ht="20.25" customHeight="1" x14ac:dyDescent="0.25">
      <c r="A10" s="28">
        <v>1</v>
      </c>
      <c r="B10" s="28">
        <v>2</v>
      </c>
      <c r="C10" s="28">
        <v>3</v>
      </c>
      <c r="D10" s="28">
        <v>4</v>
      </c>
      <c r="E10" s="28">
        <v>5</v>
      </c>
      <c r="F10" s="28">
        <v>6</v>
      </c>
      <c r="G10" s="28">
        <v>7</v>
      </c>
      <c r="H10" s="28">
        <v>8</v>
      </c>
      <c r="I10" s="28">
        <v>9</v>
      </c>
      <c r="J10" s="28">
        <v>10</v>
      </c>
      <c r="K10" s="28">
        <v>11</v>
      </c>
      <c r="L10" s="28">
        <v>12</v>
      </c>
      <c r="M10" s="28">
        <v>13</v>
      </c>
      <c r="N10" s="28">
        <v>14</v>
      </c>
      <c r="O10" s="28">
        <v>15</v>
      </c>
      <c r="P10" s="28">
        <v>16</v>
      </c>
      <c r="Q10" s="28">
        <v>17</v>
      </c>
      <c r="R10" s="28">
        <v>18</v>
      </c>
      <c r="S10" s="28">
        <v>19</v>
      </c>
      <c r="T10" s="28">
        <v>20</v>
      </c>
      <c r="U10" s="28">
        <v>21</v>
      </c>
      <c r="V10" s="28">
        <v>22</v>
      </c>
      <c r="W10" s="28">
        <v>23</v>
      </c>
      <c r="X10" s="28">
        <v>24</v>
      </c>
      <c r="Y10" s="28">
        <v>25</v>
      </c>
      <c r="Z10" s="28">
        <v>26</v>
      </c>
      <c r="AA10" s="28">
        <v>29</v>
      </c>
      <c r="AB10" s="28">
        <v>30</v>
      </c>
      <c r="AC10" s="28">
        <v>31</v>
      </c>
      <c r="AD10" s="28">
        <v>32</v>
      </c>
      <c r="AE10" s="28">
        <v>33</v>
      </c>
    </row>
    <row r="11" spans="1:31" s="95" customFormat="1" ht="41.25" customHeight="1" x14ac:dyDescent="0.25">
      <c r="A11" s="96"/>
      <c r="B11" s="113" t="s">
        <v>208</v>
      </c>
      <c r="C11" s="112">
        <f>C12+C13+C14+C15+C16+C17+C18+C19</f>
        <v>3199</v>
      </c>
      <c r="D11" s="112">
        <f t="shared" ref="D11:AE11" si="0">D12+D13+D14+D15+D16+D17+D18+D19</f>
        <v>313</v>
      </c>
      <c r="E11" s="112">
        <f t="shared" si="0"/>
        <v>2806</v>
      </c>
      <c r="F11" s="112">
        <f t="shared" si="0"/>
        <v>7</v>
      </c>
      <c r="G11" s="112">
        <f t="shared" si="0"/>
        <v>73</v>
      </c>
      <c r="H11" s="112">
        <f t="shared" si="0"/>
        <v>12</v>
      </c>
      <c r="I11" s="112">
        <f t="shared" si="0"/>
        <v>61</v>
      </c>
      <c r="J11" s="112">
        <f t="shared" si="0"/>
        <v>2863</v>
      </c>
      <c r="K11" s="112">
        <f t="shared" si="0"/>
        <v>148</v>
      </c>
      <c r="L11" s="112">
        <f t="shared" si="0"/>
        <v>152</v>
      </c>
      <c r="M11" s="112">
        <f t="shared" si="0"/>
        <v>2491</v>
      </c>
      <c r="N11" s="112">
        <f t="shared" si="0"/>
        <v>7</v>
      </c>
      <c r="O11" s="112">
        <f t="shared" si="0"/>
        <v>65</v>
      </c>
      <c r="P11" s="112">
        <f t="shared" si="0"/>
        <v>12</v>
      </c>
      <c r="Q11" s="112">
        <f t="shared" si="0"/>
        <v>42</v>
      </c>
      <c r="R11" s="112">
        <f t="shared" si="0"/>
        <v>12</v>
      </c>
      <c r="S11" s="112">
        <f t="shared" si="0"/>
        <v>132</v>
      </c>
      <c r="T11" s="112">
        <f t="shared" si="0"/>
        <v>1353</v>
      </c>
      <c r="U11" s="112">
        <f t="shared" si="0"/>
        <v>313</v>
      </c>
      <c r="V11" s="112">
        <f t="shared" si="0"/>
        <v>4494.3</v>
      </c>
      <c r="W11" s="112">
        <f t="shared" si="0"/>
        <v>414</v>
      </c>
      <c r="X11" s="112">
        <f t="shared" si="0"/>
        <v>3259.3</v>
      </c>
      <c r="Y11" s="112">
        <f t="shared" si="0"/>
        <v>144</v>
      </c>
      <c r="Z11" s="112">
        <f t="shared" si="0"/>
        <v>677</v>
      </c>
      <c r="AA11" s="112">
        <f t="shared" si="0"/>
        <v>-1295.3</v>
      </c>
      <c r="AB11" s="112">
        <f t="shared" si="0"/>
        <v>-101</v>
      </c>
      <c r="AC11" s="112">
        <f t="shared" si="0"/>
        <v>-453.29999999999995</v>
      </c>
      <c r="AD11" s="112">
        <f t="shared" si="0"/>
        <v>-137</v>
      </c>
      <c r="AE11" s="112">
        <f t="shared" si="0"/>
        <v>-604</v>
      </c>
    </row>
    <row r="12" spans="1:31" s="169" customFormat="1" ht="43.5" customHeight="1" x14ac:dyDescent="0.25">
      <c r="A12" s="134">
        <v>1</v>
      </c>
      <c r="B12" s="159" t="s">
        <v>222</v>
      </c>
      <c r="C12" s="148">
        <f>D12+E12+F12+G12</f>
        <v>210</v>
      </c>
      <c r="D12" s="160">
        <v>28</v>
      </c>
      <c r="E12" s="160">
        <v>174</v>
      </c>
      <c r="F12" s="160">
        <v>0</v>
      </c>
      <c r="G12" s="160">
        <v>8</v>
      </c>
      <c r="H12" s="160">
        <v>8</v>
      </c>
      <c r="I12" s="160"/>
      <c r="J12" s="148">
        <f>K12+L12+M12+N12+O12</f>
        <v>189</v>
      </c>
      <c r="K12" s="160">
        <v>12</v>
      </c>
      <c r="L12" s="160">
        <v>16</v>
      </c>
      <c r="M12" s="160">
        <v>153</v>
      </c>
      <c r="N12" s="160">
        <v>0</v>
      </c>
      <c r="O12" s="160">
        <v>8</v>
      </c>
      <c r="P12" s="160">
        <v>8</v>
      </c>
      <c r="Q12" s="160"/>
      <c r="R12" s="160"/>
      <c r="S12" s="160">
        <v>11</v>
      </c>
      <c r="T12" s="160">
        <f>'PL 2C1'!T11+'PL 2C1'!X11+'PL 2C1'!AB11+'PL 2C1'!AF11</f>
        <v>21</v>
      </c>
      <c r="U12" s="160">
        <f>'PL 2C1'!U11+'PL 2C1'!Y11+'PL 2C1'!AC11+'PL 2C1'!AG11</f>
        <v>71</v>
      </c>
      <c r="V12" s="148">
        <f>W12+X12+Y12+Z12</f>
        <v>272.10000000000002</v>
      </c>
      <c r="W12" s="160">
        <v>28</v>
      </c>
      <c r="X12" s="160">
        <f>(T12*1.9)+(U12*2.2)</f>
        <v>196.10000000000002</v>
      </c>
      <c r="Y12" s="160">
        <v>8</v>
      </c>
      <c r="Z12" s="160">
        <v>40</v>
      </c>
      <c r="AA12" s="148">
        <f>AB12+AC12+AD12+AE12</f>
        <v>-62.100000000000023</v>
      </c>
      <c r="AB12" s="160">
        <f>D12-W12</f>
        <v>0</v>
      </c>
      <c r="AC12" s="160">
        <f>E12-X12</f>
        <v>-22.100000000000023</v>
      </c>
      <c r="AD12" s="160">
        <f>F12-Y12</f>
        <v>-8</v>
      </c>
      <c r="AE12" s="160">
        <f>G12-Z12</f>
        <v>-32</v>
      </c>
    </row>
    <row r="13" spans="1:31" s="169" customFormat="1" ht="43.5" customHeight="1" x14ac:dyDescent="0.25">
      <c r="A13" s="134">
        <v>2</v>
      </c>
      <c r="B13" s="159" t="s">
        <v>223</v>
      </c>
      <c r="C13" s="148">
        <f t="shared" ref="C13:C19" si="1">D13+E13+F13+G13</f>
        <v>179</v>
      </c>
      <c r="D13" s="160">
        <v>20</v>
      </c>
      <c r="E13" s="160">
        <v>148</v>
      </c>
      <c r="F13" s="160">
        <v>3</v>
      </c>
      <c r="G13" s="160">
        <v>8</v>
      </c>
      <c r="H13" s="160">
        <v>1</v>
      </c>
      <c r="I13" s="160">
        <v>7</v>
      </c>
      <c r="J13" s="148">
        <f t="shared" ref="J13:J19" si="2">K13+L13+M13+N13+O13</f>
        <v>157</v>
      </c>
      <c r="K13" s="284">
        <v>8</v>
      </c>
      <c r="L13" s="284">
        <v>9</v>
      </c>
      <c r="M13" s="284">
        <v>129</v>
      </c>
      <c r="N13" s="284">
        <v>3</v>
      </c>
      <c r="O13" s="284">
        <v>8</v>
      </c>
      <c r="P13" s="284">
        <v>1</v>
      </c>
      <c r="Q13" s="160">
        <v>5</v>
      </c>
      <c r="R13" s="160">
        <v>2</v>
      </c>
      <c r="S13" s="160">
        <v>13</v>
      </c>
      <c r="T13" s="160">
        <f>'PL 2C1'!T12+'PL 2C1'!X12+'PL 2C1'!AB12+'PL 2C1'!AF12</f>
        <v>28</v>
      </c>
      <c r="U13" s="160">
        <f>'PL 2C1'!U12+'PL 2C1'!Y12+'PL 2C1'!AC12+'PL 2C1'!AG12</f>
        <v>56</v>
      </c>
      <c r="V13" s="148">
        <f t="shared" ref="V13:V19" si="3">W13+X13+Y13+Z13</f>
        <v>254.4</v>
      </c>
      <c r="W13" s="160">
        <v>25</v>
      </c>
      <c r="X13" s="160">
        <f t="shared" ref="X13:X19" si="4">(T13*1.9)+(U13*2.2)</f>
        <v>176.4</v>
      </c>
      <c r="Y13" s="160">
        <v>8</v>
      </c>
      <c r="Z13" s="160">
        <v>45</v>
      </c>
      <c r="AA13" s="148">
        <f t="shared" ref="AA13:AA19" si="5">AB13+AC13+AD13+AE13</f>
        <v>-75.400000000000006</v>
      </c>
      <c r="AB13" s="160">
        <f t="shared" ref="AB13:AD19" si="6">D13-W13</f>
        <v>-5</v>
      </c>
      <c r="AC13" s="160">
        <f t="shared" si="6"/>
        <v>-28.400000000000006</v>
      </c>
      <c r="AD13" s="160">
        <f t="shared" si="6"/>
        <v>-5</v>
      </c>
      <c r="AE13" s="160">
        <f t="shared" ref="AE13:AE19" si="7">G13-Z13</f>
        <v>-37</v>
      </c>
    </row>
    <row r="14" spans="1:31" s="169" customFormat="1" ht="43.5" customHeight="1" x14ac:dyDescent="0.25">
      <c r="A14" s="134">
        <v>3</v>
      </c>
      <c r="B14" s="159" t="s">
        <v>224</v>
      </c>
      <c r="C14" s="148">
        <f t="shared" si="1"/>
        <v>481</v>
      </c>
      <c r="D14" s="160">
        <v>52</v>
      </c>
      <c r="E14" s="160">
        <v>418</v>
      </c>
      <c r="F14" s="160">
        <v>0</v>
      </c>
      <c r="G14" s="160">
        <v>11</v>
      </c>
      <c r="H14" s="160"/>
      <c r="I14" s="160">
        <v>11</v>
      </c>
      <c r="J14" s="148">
        <f t="shared" si="2"/>
        <v>440</v>
      </c>
      <c r="K14" s="284">
        <v>24</v>
      </c>
      <c r="L14" s="284">
        <v>24</v>
      </c>
      <c r="M14" s="284">
        <v>382</v>
      </c>
      <c r="N14" s="284">
        <v>0</v>
      </c>
      <c r="O14" s="284">
        <v>10</v>
      </c>
      <c r="P14" s="284"/>
      <c r="Q14" s="160">
        <v>6</v>
      </c>
      <c r="R14" s="160">
        <v>5</v>
      </c>
      <c r="S14" s="160">
        <v>32</v>
      </c>
      <c r="T14" s="160">
        <f>'PL 2C1'!T13+'PL 2C1'!X13+'PL 2C1'!AB13+'PL 2C1'!AF13</f>
        <v>198</v>
      </c>
      <c r="U14" s="160">
        <f>'PL 2C1'!U13+'PL 2C1'!Y13+'PL 2C1'!AC13+'PL 2C1'!AG13</f>
        <v>47</v>
      </c>
      <c r="V14" s="148">
        <f t="shared" si="3"/>
        <v>682.6</v>
      </c>
      <c r="W14" s="160">
        <v>69</v>
      </c>
      <c r="X14" s="160">
        <f t="shared" si="4"/>
        <v>479.6</v>
      </c>
      <c r="Y14" s="160">
        <v>24</v>
      </c>
      <c r="Z14" s="160">
        <v>110</v>
      </c>
      <c r="AA14" s="148">
        <f t="shared" si="5"/>
        <v>-201.60000000000002</v>
      </c>
      <c r="AB14" s="160">
        <f t="shared" si="6"/>
        <v>-17</v>
      </c>
      <c r="AC14" s="160">
        <f t="shared" si="6"/>
        <v>-61.600000000000023</v>
      </c>
      <c r="AD14" s="160">
        <f t="shared" si="6"/>
        <v>-24</v>
      </c>
      <c r="AE14" s="160">
        <f t="shared" si="7"/>
        <v>-99</v>
      </c>
    </row>
    <row r="15" spans="1:31" s="169" customFormat="1" ht="43.5" customHeight="1" x14ac:dyDescent="0.25">
      <c r="A15" s="134">
        <v>4</v>
      </c>
      <c r="B15" s="159" t="s">
        <v>225</v>
      </c>
      <c r="C15" s="148">
        <f t="shared" si="1"/>
        <v>474</v>
      </c>
      <c r="D15" s="160">
        <v>51</v>
      </c>
      <c r="E15" s="160">
        <v>417</v>
      </c>
      <c r="F15" s="160">
        <v>3</v>
      </c>
      <c r="G15" s="160">
        <v>3</v>
      </c>
      <c r="H15" s="160"/>
      <c r="I15" s="160">
        <v>3</v>
      </c>
      <c r="J15" s="148">
        <f t="shared" si="2"/>
        <v>427</v>
      </c>
      <c r="K15" s="284">
        <v>23</v>
      </c>
      <c r="L15" s="284">
        <v>28</v>
      </c>
      <c r="M15" s="284">
        <v>371</v>
      </c>
      <c r="N15" s="284">
        <v>3</v>
      </c>
      <c r="O15" s="284">
        <v>2</v>
      </c>
      <c r="P15" s="284"/>
      <c r="Q15" s="160">
        <v>1</v>
      </c>
      <c r="R15" s="160">
        <v>1</v>
      </c>
      <c r="S15" s="160">
        <v>27</v>
      </c>
      <c r="T15" s="160">
        <f>'PL 2C1'!T14+'PL 2C1'!X14+'PL 2C1'!AB14+'PL 2C1'!AF14</f>
        <v>204</v>
      </c>
      <c r="U15" s="160">
        <f>'PL 2C1'!U14+'PL 2C1'!Y14+'PL 2C1'!AC14+'PL 2C1'!AG14</f>
        <v>44</v>
      </c>
      <c r="V15" s="148">
        <f t="shared" si="3"/>
        <v>656.4</v>
      </c>
      <c r="W15" s="160">
        <v>63</v>
      </c>
      <c r="X15" s="160">
        <f t="shared" si="4"/>
        <v>484.4</v>
      </c>
      <c r="Y15" s="160">
        <v>23</v>
      </c>
      <c r="Z15" s="160">
        <v>86</v>
      </c>
      <c r="AA15" s="148">
        <f t="shared" si="5"/>
        <v>-182.39999999999998</v>
      </c>
      <c r="AB15" s="160">
        <f t="shared" si="6"/>
        <v>-12</v>
      </c>
      <c r="AC15" s="160">
        <f t="shared" si="6"/>
        <v>-67.399999999999977</v>
      </c>
      <c r="AD15" s="160">
        <f t="shared" si="6"/>
        <v>-20</v>
      </c>
      <c r="AE15" s="160">
        <f t="shared" si="7"/>
        <v>-83</v>
      </c>
    </row>
    <row r="16" spans="1:31" s="169" customFormat="1" ht="43.5" customHeight="1" x14ac:dyDescent="0.25">
      <c r="A16" s="134">
        <v>5</v>
      </c>
      <c r="B16" s="159" t="s">
        <v>226</v>
      </c>
      <c r="C16" s="148">
        <f t="shared" si="1"/>
        <v>571</v>
      </c>
      <c r="D16" s="160">
        <v>62</v>
      </c>
      <c r="E16" s="160">
        <v>495</v>
      </c>
      <c r="F16" s="160">
        <v>1</v>
      </c>
      <c r="G16" s="160">
        <v>13</v>
      </c>
      <c r="H16" s="160">
        <v>3</v>
      </c>
      <c r="I16" s="160">
        <v>10</v>
      </c>
      <c r="J16" s="148">
        <f t="shared" si="2"/>
        <v>486</v>
      </c>
      <c r="K16" s="284">
        <v>29</v>
      </c>
      <c r="L16" s="284">
        <v>30</v>
      </c>
      <c r="M16" s="284">
        <v>419</v>
      </c>
      <c r="N16" s="284">
        <v>1</v>
      </c>
      <c r="O16" s="284">
        <v>7</v>
      </c>
      <c r="P16" s="284">
        <v>3</v>
      </c>
      <c r="Q16" s="160">
        <v>4</v>
      </c>
      <c r="R16" s="160"/>
      <c r="S16" s="160">
        <v>44</v>
      </c>
      <c r="T16" s="160">
        <f>'PL 2C1'!T15+'PL 2C1'!X15+'PL 2C1'!AB15+'PL 2C1'!AF15</f>
        <v>262</v>
      </c>
      <c r="U16" s="160">
        <f>'PL 2C1'!U15+'PL 2C1'!Y15+'PL 2C1'!AC15+'PL 2C1'!AG15</f>
        <v>53</v>
      </c>
      <c r="V16" s="148">
        <f t="shared" si="3"/>
        <v>871.4</v>
      </c>
      <c r="W16" s="160">
        <v>82</v>
      </c>
      <c r="X16" s="160">
        <f t="shared" si="4"/>
        <v>614.4</v>
      </c>
      <c r="Y16" s="160">
        <v>29</v>
      </c>
      <c r="Z16" s="160">
        <v>146</v>
      </c>
      <c r="AA16" s="148">
        <f t="shared" si="5"/>
        <v>-300.39999999999998</v>
      </c>
      <c r="AB16" s="160">
        <f t="shared" si="6"/>
        <v>-20</v>
      </c>
      <c r="AC16" s="160">
        <f t="shared" si="6"/>
        <v>-119.39999999999998</v>
      </c>
      <c r="AD16" s="160">
        <f t="shared" si="6"/>
        <v>-28</v>
      </c>
      <c r="AE16" s="160">
        <f t="shared" si="7"/>
        <v>-133</v>
      </c>
    </row>
    <row r="17" spans="1:31" s="169" customFormat="1" ht="43.5" customHeight="1" x14ac:dyDescent="0.25">
      <c r="A17" s="134">
        <v>6</v>
      </c>
      <c r="B17" s="159" t="s">
        <v>227</v>
      </c>
      <c r="C17" s="148">
        <f t="shared" si="1"/>
        <v>752</v>
      </c>
      <c r="D17" s="160">
        <v>67</v>
      </c>
      <c r="E17" s="160">
        <v>659</v>
      </c>
      <c r="F17" s="160">
        <v>0</v>
      </c>
      <c r="G17" s="160">
        <v>26</v>
      </c>
      <c r="H17" s="160"/>
      <c r="I17" s="160">
        <v>26</v>
      </c>
      <c r="J17" s="148">
        <f>K17+L17+M17+N17+O17</f>
        <v>663</v>
      </c>
      <c r="K17" s="284">
        <v>36</v>
      </c>
      <c r="L17" s="284">
        <v>29</v>
      </c>
      <c r="M17" s="284">
        <v>572</v>
      </c>
      <c r="N17" s="284">
        <v>0</v>
      </c>
      <c r="O17" s="284">
        <v>26</v>
      </c>
      <c r="P17" s="284"/>
      <c r="Q17" s="160">
        <v>22</v>
      </c>
      <c r="R17" s="160">
        <v>4</v>
      </c>
      <c r="S17" s="160">
        <v>0</v>
      </c>
      <c r="T17" s="160">
        <f>'PL 2C1'!T16+'PL 2C1'!X16+'PL 2C1'!AB16+'PL 2C1'!AF16</f>
        <v>400</v>
      </c>
      <c r="U17" s="160">
        <f>'PL 2C1'!U16+'PL 2C1'!Y16+'PL 2C1'!AC16+'PL 2C1'!AG16</f>
        <v>0</v>
      </c>
      <c r="V17" s="148">
        <f t="shared" si="3"/>
        <v>1063</v>
      </c>
      <c r="W17" s="160">
        <v>99</v>
      </c>
      <c r="X17" s="160">
        <f t="shared" si="4"/>
        <v>760</v>
      </c>
      <c r="Y17" s="160">
        <v>36</v>
      </c>
      <c r="Z17" s="160">
        <v>168</v>
      </c>
      <c r="AA17" s="148">
        <f t="shared" si="5"/>
        <v>-311</v>
      </c>
      <c r="AB17" s="160">
        <f t="shared" si="6"/>
        <v>-32</v>
      </c>
      <c r="AC17" s="160">
        <f t="shared" si="6"/>
        <v>-101</v>
      </c>
      <c r="AD17" s="160">
        <f t="shared" si="6"/>
        <v>-36</v>
      </c>
      <c r="AE17" s="160">
        <f t="shared" si="7"/>
        <v>-142</v>
      </c>
    </row>
    <row r="18" spans="1:31" s="169" customFormat="1" ht="43.5" customHeight="1" x14ac:dyDescent="0.25">
      <c r="A18" s="134">
        <v>7</v>
      </c>
      <c r="B18" s="159" t="s">
        <v>250</v>
      </c>
      <c r="C18" s="148">
        <f t="shared" si="1"/>
        <v>408</v>
      </c>
      <c r="D18" s="160">
        <v>33</v>
      </c>
      <c r="E18" s="160">
        <v>371</v>
      </c>
      <c r="F18" s="160">
        <v>0</v>
      </c>
      <c r="G18" s="160">
        <v>4</v>
      </c>
      <c r="H18" s="160"/>
      <c r="I18" s="160">
        <v>4</v>
      </c>
      <c r="J18" s="148">
        <f t="shared" si="2"/>
        <v>386</v>
      </c>
      <c r="K18" s="284">
        <v>16</v>
      </c>
      <c r="L18" s="284">
        <v>16</v>
      </c>
      <c r="M18" s="284">
        <v>350</v>
      </c>
      <c r="N18" s="284">
        <v>0</v>
      </c>
      <c r="O18" s="284">
        <v>4</v>
      </c>
      <c r="P18" s="284"/>
      <c r="Q18" s="160">
        <v>4</v>
      </c>
      <c r="R18" s="160"/>
      <c r="S18" s="160">
        <v>5</v>
      </c>
      <c r="T18" s="160">
        <f>'PL 2C1'!T17+'PL 2C1'!X17+'PL 2C1'!AB17+'PL 2C1'!AF17</f>
        <v>219</v>
      </c>
      <c r="U18" s="160">
        <f>'PL 2C1'!U17+'PL 2C1'!Y17+'PL 2C1'!AC17+'PL 2C1'!AG17</f>
        <v>0</v>
      </c>
      <c r="V18" s="148">
        <f t="shared" si="3"/>
        <v>562.09999999999991</v>
      </c>
      <c r="W18" s="160">
        <v>48</v>
      </c>
      <c r="X18" s="160">
        <f t="shared" si="4"/>
        <v>416.09999999999997</v>
      </c>
      <c r="Y18" s="160">
        <v>16</v>
      </c>
      <c r="Z18" s="160">
        <v>82</v>
      </c>
      <c r="AA18" s="148">
        <f t="shared" si="5"/>
        <v>-154.09999999999997</v>
      </c>
      <c r="AB18" s="160">
        <f t="shared" si="6"/>
        <v>-15</v>
      </c>
      <c r="AC18" s="160">
        <f t="shared" si="6"/>
        <v>-45.099999999999966</v>
      </c>
      <c r="AD18" s="160">
        <f t="shared" si="6"/>
        <v>-16</v>
      </c>
      <c r="AE18" s="160">
        <f t="shared" si="7"/>
        <v>-78</v>
      </c>
    </row>
    <row r="19" spans="1:31" s="169" customFormat="1" ht="43.5" customHeight="1" x14ac:dyDescent="0.25">
      <c r="A19" s="134">
        <v>8</v>
      </c>
      <c r="B19" s="159" t="s">
        <v>256</v>
      </c>
      <c r="C19" s="148">
        <f t="shared" si="1"/>
        <v>124</v>
      </c>
      <c r="D19" s="160">
        <v>0</v>
      </c>
      <c r="E19" s="160">
        <v>124</v>
      </c>
      <c r="F19" s="160">
        <v>0</v>
      </c>
      <c r="G19" s="160">
        <v>0</v>
      </c>
      <c r="H19" s="160"/>
      <c r="I19" s="160"/>
      <c r="J19" s="148">
        <f t="shared" si="2"/>
        <v>115</v>
      </c>
      <c r="K19" s="284">
        <v>0</v>
      </c>
      <c r="L19" s="284">
        <v>0</v>
      </c>
      <c r="M19" s="284">
        <v>115</v>
      </c>
      <c r="N19" s="284">
        <v>0</v>
      </c>
      <c r="O19" s="284">
        <v>0</v>
      </c>
      <c r="P19" s="284"/>
      <c r="Q19" s="160"/>
      <c r="R19" s="160"/>
      <c r="S19" s="160">
        <v>0</v>
      </c>
      <c r="T19" s="160">
        <f>'PL 2C1'!T18+'PL 2C1'!X18+'PL 2C1'!AB18+'PL 2C1'!AF18</f>
        <v>21</v>
      </c>
      <c r="U19" s="160">
        <f>'PL 2C1'!U18+'PL 2C1'!Y18+'PL 2C1'!AC18+'PL 2C1'!AG18</f>
        <v>42</v>
      </c>
      <c r="V19" s="148">
        <f t="shared" si="3"/>
        <v>132.30000000000001</v>
      </c>
      <c r="W19" s="160">
        <v>0</v>
      </c>
      <c r="X19" s="160">
        <f t="shared" si="4"/>
        <v>132.30000000000001</v>
      </c>
      <c r="Y19" s="160">
        <v>0</v>
      </c>
      <c r="Z19" s="160">
        <v>0</v>
      </c>
      <c r="AA19" s="148">
        <f t="shared" si="5"/>
        <v>-8.3000000000000114</v>
      </c>
      <c r="AB19" s="160">
        <f t="shared" si="6"/>
        <v>0</v>
      </c>
      <c r="AC19" s="160">
        <f t="shared" si="6"/>
        <v>-8.3000000000000114</v>
      </c>
      <c r="AD19" s="160">
        <f t="shared" si="6"/>
        <v>0</v>
      </c>
      <c r="AE19" s="160">
        <f t="shared" si="7"/>
        <v>0</v>
      </c>
    </row>
  </sheetData>
  <mergeCells count="42">
    <mergeCell ref="X8:X9"/>
    <mergeCell ref="W8:W9"/>
    <mergeCell ref="AA6:AE6"/>
    <mergeCell ref="Z8:Z9"/>
    <mergeCell ref="Y8:Y9"/>
    <mergeCell ref="AA7:AA9"/>
    <mergeCell ref="AB8:AB9"/>
    <mergeCell ref="AC8:AC9"/>
    <mergeCell ref="AD8:AD9"/>
    <mergeCell ref="AE8:AE9"/>
    <mergeCell ref="W7:Z7"/>
    <mergeCell ref="V6:Z6"/>
    <mergeCell ref="A1:E1"/>
    <mergeCell ref="S6:S9"/>
    <mergeCell ref="N8:N9"/>
    <mergeCell ref="O8:O9"/>
    <mergeCell ref="J7:J9"/>
    <mergeCell ref="A5:A9"/>
    <mergeCell ref="C7:C9"/>
    <mergeCell ref="E8:E9"/>
    <mergeCell ref="M8:M9"/>
    <mergeCell ref="D8:D9"/>
    <mergeCell ref="B5:B9"/>
    <mergeCell ref="F8:F9"/>
    <mergeCell ref="A2:AE2"/>
    <mergeCell ref="A3:AE3"/>
    <mergeCell ref="T5:AE5"/>
    <mergeCell ref="AB7:AE7"/>
    <mergeCell ref="J5:S5"/>
    <mergeCell ref="C5:I5"/>
    <mergeCell ref="C6:I6"/>
    <mergeCell ref="J6:R6"/>
    <mergeCell ref="D7:I7"/>
    <mergeCell ref="K7:R7"/>
    <mergeCell ref="T7:T9"/>
    <mergeCell ref="U7:U9"/>
    <mergeCell ref="T6:U6"/>
    <mergeCell ref="V7:V9"/>
    <mergeCell ref="G8:G9"/>
    <mergeCell ref="K8:L8"/>
    <mergeCell ref="H8:I8"/>
    <mergeCell ref="P8:R8"/>
  </mergeCells>
  <printOptions horizontalCentered="1"/>
  <pageMargins left="0.23622047244094491" right="0.19685039370078741" top="0.72" bottom="0.31496062992125984" header="0.39370078740157483" footer="0.19685039370078741"/>
  <pageSetup paperSize="9" scale="84" fitToHeight="0" orientation="landscape" blackAndWhite="1" r:id="rId1"/>
  <headerFooter differentFirst="1" alignWithMargins="0">
    <oddHeader>&amp;C&amp;P</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H48"/>
  <sheetViews>
    <sheetView tabSelected="1" showWhiteSpace="0" topLeftCell="A2" zoomScale="70" zoomScaleNormal="70" workbookViewId="0">
      <pane ySplit="9" topLeftCell="A11" activePane="bottomLeft" state="frozen"/>
      <selection activeCell="A2" sqref="A2"/>
      <selection pane="bottomLeft" activeCell="A3" sqref="A3:BH3"/>
    </sheetView>
  </sheetViews>
  <sheetFormatPr defaultRowHeight="14.25" x14ac:dyDescent="0.2"/>
  <cols>
    <col min="1" max="1" width="2.75" style="209" customWidth="1"/>
    <col min="2" max="2" width="17.5" style="210" customWidth="1"/>
    <col min="3" max="3" width="4" style="210" customWidth="1"/>
    <col min="4" max="4" width="6.25" style="210" customWidth="1"/>
    <col min="5" max="5" width="3.625" style="211" hidden="1" customWidth="1"/>
    <col min="6" max="6" width="5" style="189" hidden="1" customWidth="1"/>
    <col min="7" max="7" width="3.625" style="189" hidden="1" customWidth="1"/>
    <col min="8" max="8" width="5.25" style="189" hidden="1" customWidth="1"/>
    <col min="9" max="9" width="3.5" style="189" hidden="1" customWidth="1"/>
    <col min="10" max="10" width="5.25" style="189" hidden="1" customWidth="1"/>
    <col min="11" max="11" width="5.125" style="189" customWidth="1"/>
    <col min="12" max="12" width="4.625" style="189" customWidth="1"/>
    <col min="13" max="13" width="5.5" style="189" customWidth="1"/>
    <col min="14" max="14" width="3.25" style="189" customWidth="1"/>
    <col min="15" max="15" width="3.75" style="189" customWidth="1"/>
    <col min="16" max="16" width="3.75" style="218" customWidth="1"/>
    <col min="17" max="18" width="3.75" style="189" customWidth="1"/>
    <col min="19" max="19" width="4.25" style="189" customWidth="1"/>
    <col min="20" max="20" width="6" style="189" customWidth="1"/>
    <col min="21" max="21" width="4" style="189" customWidth="1"/>
    <col min="22" max="22" width="6.25" style="189" customWidth="1"/>
    <col min="23" max="23" width="3.375" style="189" customWidth="1"/>
    <col min="24" max="24" width="3.625" style="212" customWidth="1"/>
    <col min="25" max="25" width="4.5" style="222" customWidth="1"/>
    <col min="26" max="26" width="4.375" style="212" customWidth="1"/>
    <col min="27" max="27" width="4.125" style="212" customWidth="1"/>
    <col min="28" max="29" width="4.125" style="189" customWidth="1"/>
    <col min="30" max="31" width="2.875" style="189" customWidth="1"/>
    <col min="32" max="32" width="6.875" style="189" customWidth="1"/>
    <col min="33" max="33" width="3.875" style="211" hidden="1" customWidth="1"/>
    <col min="34" max="34" width="2.875" style="211" hidden="1" customWidth="1"/>
    <col min="35" max="35" width="3.125" style="211" hidden="1" customWidth="1"/>
    <col min="36" max="36" width="5.125" style="211" hidden="1" customWidth="1"/>
    <col min="37" max="37" width="3.75" style="211" hidden="1" customWidth="1"/>
    <col min="38" max="39" width="3.75" style="189" hidden="1" customWidth="1"/>
    <col min="40" max="41" width="3" style="189" hidden="1" customWidth="1"/>
    <col min="42" max="42" width="5.125" style="189" hidden="1" customWidth="1"/>
    <col min="43" max="44" width="3.5" style="189" hidden="1" customWidth="1"/>
    <col min="45" max="45" width="4" style="189" hidden="1" customWidth="1"/>
    <col min="46" max="47" width="3.25" style="189" hidden="1" customWidth="1"/>
    <col min="48" max="48" width="5.25" style="189" hidden="1" customWidth="1"/>
    <col min="49" max="50" width="3.5" style="189" hidden="1" customWidth="1"/>
    <col min="51" max="51" width="5.125" style="189" customWidth="1"/>
    <col min="52" max="52" width="3.75" style="189" customWidth="1"/>
    <col min="53" max="53" width="5.125" style="189" customWidth="1"/>
    <col min="54" max="54" width="3.5" style="189" customWidth="1"/>
    <col min="55" max="55" width="4.25" style="189" customWidth="1"/>
    <col min="56" max="56" width="4.75" style="224" customWidth="1"/>
    <col min="57" max="57" width="4.125" style="189" customWidth="1"/>
    <col min="58" max="59" width="4.375" style="189" customWidth="1"/>
    <col min="60" max="60" width="5.75" style="189" customWidth="1"/>
    <col min="61" max="212" width="9" style="97"/>
    <col min="213" max="213" width="4.375" style="97" customWidth="1"/>
    <col min="214" max="214" width="21.5" style="97" customWidth="1"/>
    <col min="215" max="215" width="5.5" style="97" customWidth="1"/>
    <col min="216" max="216" width="5.625" style="97" customWidth="1"/>
    <col min="217" max="219" width="6.375" style="97" customWidth="1"/>
    <col min="220" max="220" width="7.375" style="97" customWidth="1"/>
    <col min="221" max="221" width="5.125" style="97" customWidth="1"/>
    <col min="222" max="222" width="4.25" style="97" customWidth="1"/>
    <col min="223" max="223" width="5.125" style="97" customWidth="1"/>
    <col min="224" max="225" width="6.875" style="97" customWidth="1"/>
    <col min="226" max="226" width="6" style="97" customWidth="1"/>
    <col min="227" max="227" width="5.25" style="97" customWidth="1"/>
    <col min="228" max="228" width="5.625" style="97" customWidth="1"/>
    <col min="229" max="230" width="6.5" style="97" customWidth="1"/>
    <col min="231" max="232" width="7.375" style="97" customWidth="1"/>
    <col min="233" max="233" width="4.375" style="97" customWidth="1"/>
    <col min="234" max="234" width="4.125" style="97" customWidth="1"/>
    <col min="235" max="235" width="5.25" style="97" customWidth="1"/>
    <col min="236" max="237" width="6.375" style="97" customWidth="1"/>
    <col min="238" max="238" width="5" style="97" customWidth="1"/>
    <col min="239" max="239" width="4.375" style="97" customWidth="1"/>
    <col min="240" max="240" width="8.25" style="97" customWidth="1"/>
    <col min="241" max="468" width="9" style="97"/>
    <col min="469" max="469" width="4.375" style="97" customWidth="1"/>
    <col min="470" max="470" width="21.5" style="97" customWidth="1"/>
    <col min="471" max="471" width="5.5" style="97" customWidth="1"/>
    <col min="472" max="472" width="5.625" style="97" customWidth="1"/>
    <col min="473" max="475" width="6.375" style="97" customWidth="1"/>
    <col min="476" max="476" width="7.375" style="97" customWidth="1"/>
    <col min="477" max="477" width="5.125" style="97" customWidth="1"/>
    <col min="478" max="478" width="4.25" style="97" customWidth="1"/>
    <col min="479" max="479" width="5.125" style="97" customWidth="1"/>
    <col min="480" max="481" width="6.875" style="97" customWidth="1"/>
    <col min="482" max="482" width="6" style="97" customWidth="1"/>
    <col min="483" max="483" width="5.25" style="97" customWidth="1"/>
    <col min="484" max="484" width="5.625" style="97" customWidth="1"/>
    <col min="485" max="486" width="6.5" style="97" customWidth="1"/>
    <col min="487" max="488" width="7.375" style="97" customWidth="1"/>
    <col min="489" max="489" width="4.375" style="97" customWidth="1"/>
    <col min="490" max="490" width="4.125" style="97" customWidth="1"/>
    <col min="491" max="491" width="5.25" style="97" customWidth="1"/>
    <col min="492" max="493" width="6.375" style="97" customWidth="1"/>
    <col min="494" max="494" width="5" style="97" customWidth="1"/>
    <col min="495" max="495" width="4.375" style="97" customWidth="1"/>
    <col min="496" max="496" width="8.25" style="97" customWidth="1"/>
    <col min="497" max="724" width="9" style="97"/>
    <col min="725" max="725" width="4.375" style="97" customWidth="1"/>
    <col min="726" max="726" width="21.5" style="97" customWidth="1"/>
    <col min="727" max="727" width="5.5" style="97" customWidth="1"/>
    <col min="728" max="728" width="5.625" style="97" customWidth="1"/>
    <col min="729" max="731" width="6.375" style="97" customWidth="1"/>
    <col min="732" max="732" width="7.375" style="97" customWidth="1"/>
    <col min="733" max="733" width="5.125" style="97" customWidth="1"/>
    <col min="734" max="734" width="4.25" style="97" customWidth="1"/>
    <col min="735" max="735" width="5.125" style="97" customWidth="1"/>
    <col min="736" max="737" width="6.875" style="97" customWidth="1"/>
    <col min="738" max="738" width="6" style="97" customWidth="1"/>
    <col min="739" max="739" width="5.25" style="97" customWidth="1"/>
    <col min="740" max="740" width="5.625" style="97" customWidth="1"/>
    <col min="741" max="742" width="6.5" style="97" customWidth="1"/>
    <col min="743" max="744" width="7.375" style="97" customWidth="1"/>
    <col min="745" max="745" width="4.375" style="97" customWidth="1"/>
    <col min="746" max="746" width="4.125" style="97" customWidth="1"/>
    <col min="747" max="747" width="5.25" style="97" customWidth="1"/>
    <col min="748" max="749" width="6.375" style="97" customWidth="1"/>
    <col min="750" max="750" width="5" style="97" customWidth="1"/>
    <col min="751" max="751" width="4.375" style="97" customWidth="1"/>
    <col min="752" max="752" width="8.25" style="97" customWidth="1"/>
    <col min="753" max="980" width="9" style="97"/>
    <col min="981" max="981" width="4.375" style="97" customWidth="1"/>
    <col min="982" max="982" width="21.5" style="97" customWidth="1"/>
    <col min="983" max="983" width="5.5" style="97" customWidth="1"/>
    <col min="984" max="984" width="5.625" style="97" customWidth="1"/>
    <col min="985" max="987" width="6.375" style="97" customWidth="1"/>
    <col min="988" max="988" width="7.375" style="97" customWidth="1"/>
    <col min="989" max="989" width="5.125" style="97" customWidth="1"/>
    <col min="990" max="990" width="4.25" style="97" customWidth="1"/>
    <col min="991" max="991" width="5.125" style="97" customWidth="1"/>
    <col min="992" max="993" width="6.875" style="97" customWidth="1"/>
    <col min="994" max="994" width="6" style="97" customWidth="1"/>
    <col min="995" max="995" width="5.25" style="97" customWidth="1"/>
    <col min="996" max="996" width="5.625" style="97" customWidth="1"/>
    <col min="997" max="998" width="6.5" style="97" customWidth="1"/>
    <col min="999" max="1000" width="7.375" style="97" customWidth="1"/>
    <col min="1001" max="1001" width="4.375" style="97" customWidth="1"/>
    <col min="1002" max="1002" width="4.125" style="97" customWidth="1"/>
    <col min="1003" max="1003" width="5.25" style="97" customWidth="1"/>
    <col min="1004" max="1005" width="6.375" style="97" customWidth="1"/>
    <col min="1006" max="1006" width="5" style="97" customWidth="1"/>
    <col min="1007" max="1007" width="4.375" style="97" customWidth="1"/>
    <col min="1008" max="1008" width="8.25" style="97" customWidth="1"/>
    <col min="1009" max="1236" width="9" style="97"/>
    <col min="1237" max="1237" width="4.375" style="97" customWidth="1"/>
    <col min="1238" max="1238" width="21.5" style="97" customWidth="1"/>
    <col min="1239" max="1239" width="5.5" style="97" customWidth="1"/>
    <col min="1240" max="1240" width="5.625" style="97" customWidth="1"/>
    <col min="1241" max="1243" width="6.375" style="97" customWidth="1"/>
    <col min="1244" max="1244" width="7.375" style="97" customWidth="1"/>
    <col min="1245" max="1245" width="5.125" style="97" customWidth="1"/>
    <col min="1246" max="1246" width="4.25" style="97" customWidth="1"/>
    <col min="1247" max="1247" width="5.125" style="97" customWidth="1"/>
    <col min="1248" max="1249" width="6.875" style="97" customWidth="1"/>
    <col min="1250" max="1250" width="6" style="97" customWidth="1"/>
    <col min="1251" max="1251" width="5.25" style="97" customWidth="1"/>
    <col min="1252" max="1252" width="5.625" style="97" customWidth="1"/>
    <col min="1253" max="1254" width="6.5" style="97" customWidth="1"/>
    <col min="1255" max="1256" width="7.375" style="97" customWidth="1"/>
    <col min="1257" max="1257" width="4.375" style="97" customWidth="1"/>
    <col min="1258" max="1258" width="4.125" style="97" customWidth="1"/>
    <col min="1259" max="1259" width="5.25" style="97" customWidth="1"/>
    <col min="1260" max="1261" width="6.375" style="97" customWidth="1"/>
    <col min="1262" max="1262" width="5" style="97" customWidth="1"/>
    <col min="1263" max="1263" width="4.375" style="97" customWidth="1"/>
    <col min="1264" max="1264" width="8.25" style="97" customWidth="1"/>
    <col min="1265" max="1492" width="9" style="97"/>
    <col min="1493" max="1493" width="4.375" style="97" customWidth="1"/>
    <col min="1494" max="1494" width="21.5" style="97" customWidth="1"/>
    <col min="1495" max="1495" width="5.5" style="97" customWidth="1"/>
    <col min="1496" max="1496" width="5.625" style="97" customWidth="1"/>
    <col min="1497" max="1499" width="6.375" style="97" customWidth="1"/>
    <col min="1500" max="1500" width="7.375" style="97" customWidth="1"/>
    <col min="1501" max="1501" width="5.125" style="97" customWidth="1"/>
    <col min="1502" max="1502" width="4.25" style="97" customWidth="1"/>
    <col min="1503" max="1503" width="5.125" style="97" customWidth="1"/>
    <col min="1504" max="1505" width="6.875" style="97" customWidth="1"/>
    <col min="1506" max="1506" width="6" style="97" customWidth="1"/>
    <col min="1507" max="1507" width="5.25" style="97" customWidth="1"/>
    <col min="1508" max="1508" width="5.625" style="97" customWidth="1"/>
    <col min="1509" max="1510" width="6.5" style="97" customWidth="1"/>
    <col min="1511" max="1512" width="7.375" style="97" customWidth="1"/>
    <col min="1513" max="1513" width="4.375" style="97" customWidth="1"/>
    <col min="1514" max="1514" width="4.125" style="97" customWidth="1"/>
    <col min="1515" max="1515" width="5.25" style="97" customWidth="1"/>
    <col min="1516" max="1517" width="6.375" style="97" customWidth="1"/>
    <col min="1518" max="1518" width="5" style="97" customWidth="1"/>
    <col min="1519" max="1519" width="4.375" style="97" customWidth="1"/>
    <col min="1520" max="1520" width="8.25" style="97" customWidth="1"/>
    <col min="1521" max="1748" width="9" style="97"/>
    <col min="1749" max="1749" width="4.375" style="97" customWidth="1"/>
    <col min="1750" max="1750" width="21.5" style="97" customWidth="1"/>
    <col min="1751" max="1751" width="5.5" style="97" customWidth="1"/>
    <col min="1752" max="1752" width="5.625" style="97" customWidth="1"/>
    <col min="1753" max="1755" width="6.375" style="97" customWidth="1"/>
    <col min="1756" max="1756" width="7.375" style="97" customWidth="1"/>
    <col min="1757" max="1757" width="5.125" style="97" customWidth="1"/>
    <col min="1758" max="1758" width="4.25" style="97" customWidth="1"/>
    <col min="1759" max="1759" width="5.125" style="97" customWidth="1"/>
    <col min="1760" max="1761" width="6.875" style="97" customWidth="1"/>
    <col min="1762" max="1762" width="6" style="97" customWidth="1"/>
    <col min="1763" max="1763" width="5.25" style="97" customWidth="1"/>
    <col min="1764" max="1764" width="5.625" style="97" customWidth="1"/>
    <col min="1765" max="1766" width="6.5" style="97" customWidth="1"/>
    <col min="1767" max="1768" width="7.375" style="97" customWidth="1"/>
    <col min="1769" max="1769" width="4.375" style="97" customWidth="1"/>
    <col min="1770" max="1770" width="4.125" style="97" customWidth="1"/>
    <col min="1771" max="1771" width="5.25" style="97" customWidth="1"/>
    <col min="1772" max="1773" width="6.375" style="97" customWidth="1"/>
    <col min="1774" max="1774" width="5" style="97" customWidth="1"/>
    <col min="1775" max="1775" width="4.375" style="97" customWidth="1"/>
    <col min="1776" max="1776" width="8.25" style="97" customWidth="1"/>
    <col min="1777" max="2004" width="9" style="97"/>
    <col min="2005" max="2005" width="4.375" style="97" customWidth="1"/>
    <col min="2006" max="2006" width="21.5" style="97" customWidth="1"/>
    <col min="2007" max="2007" width="5.5" style="97" customWidth="1"/>
    <col min="2008" max="2008" width="5.625" style="97" customWidth="1"/>
    <col min="2009" max="2011" width="6.375" style="97" customWidth="1"/>
    <col min="2012" max="2012" width="7.375" style="97" customWidth="1"/>
    <col min="2013" max="2013" width="5.125" style="97" customWidth="1"/>
    <col min="2014" max="2014" width="4.25" style="97" customWidth="1"/>
    <col min="2015" max="2015" width="5.125" style="97" customWidth="1"/>
    <col min="2016" max="2017" width="6.875" style="97" customWidth="1"/>
    <col min="2018" max="2018" width="6" style="97" customWidth="1"/>
    <col min="2019" max="2019" width="5.25" style="97" customWidth="1"/>
    <col min="2020" max="2020" width="5.625" style="97" customWidth="1"/>
    <col min="2021" max="2022" width="6.5" style="97" customWidth="1"/>
    <col min="2023" max="2024" width="7.375" style="97" customWidth="1"/>
    <col min="2025" max="2025" width="4.375" style="97" customWidth="1"/>
    <col min="2026" max="2026" width="4.125" style="97" customWidth="1"/>
    <col min="2027" max="2027" width="5.25" style="97" customWidth="1"/>
    <col min="2028" max="2029" width="6.375" style="97" customWidth="1"/>
    <col min="2030" max="2030" width="5" style="97" customWidth="1"/>
    <col min="2031" max="2031" width="4.375" style="97" customWidth="1"/>
    <col min="2032" max="2032" width="8.25" style="97" customWidth="1"/>
    <col min="2033" max="2260" width="9" style="97"/>
    <col min="2261" max="2261" width="4.375" style="97" customWidth="1"/>
    <col min="2262" max="2262" width="21.5" style="97" customWidth="1"/>
    <col min="2263" max="2263" width="5.5" style="97" customWidth="1"/>
    <col min="2264" max="2264" width="5.625" style="97" customWidth="1"/>
    <col min="2265" max="2267" width="6.375" style="97" customWidth="1"/>
    <col min="2268" max="2268" width="7.375" style="97" customWidth="1"/>
    <col min="2269" max="2269" width="5.125" style="97" customWidth="1"/>
    <col min="2270" max="2270" width="4.25" style="97" customWidth="1"/>
    <col min="2271" max="2271" width="5.125" style="97" customWidth="1"/>
    <col min="2272" max="2273" width="6.875" style="97" customWidth="1"/>
    <col min="2274" max="2274" width="6" style="97" customWidth="1"/>
    <col min="2275" max="2275" width="5.25" style="97" customWidth="1"/>
    <col min="2276" max="2276" width="5.625" style="97" customWidth="1"/>
    <col min="2277" max="2278" width="6.5" style="97" customWidth="1"/>
    <col min="2279" max="2280" width="7.375" style="97" customWidth="1"/>
    <col min="2281" max="2281" width="4.375" style="97" customWidth="1"/>
    <col min="2282" max="2282" width="4.125" style="97" customWidth="1"/>
    <col min="2283" max="2283" width="5.25" style="97" customWidth="1"/>
    <col min="2284" max="2285" width="6.375" style="97" customWidth="1"/>
    <col min="2286" max="2286" width="5" style="97" customWidth="1"/>
    <col min="2287" max="2287" width="4.375" style="97" customWidth="1"/>
    <col min="2288" max="2288" width="8.25" style="97" customWidth="1"/>
    <col min="2289" max="2516" width="9" style="97"/>
    <col min="2517" max="2517" width="4.375" style="97" customWidth="1"/>
    <col min="2518" max="2518" width="21.5" style="97" customWidth="1"/>
    <col min="2519" max="2519" width="5.5" style="97" customWidth="1"/>
    <col min="2520" max="2520" width="5.625" style="97" customWidth="1"/>
    <col min="2521" max="2523" width="6.375" style="97" customWidth="1"/>
    <col min="2524" max="2524" width="7.375" style="97" customWidth="1"/>
    <col min="2525" max="2525" width="5.125" style="97" customWidth="1"/>
    <col min="2526" max="2526" width="4.25" style="97" customWidth="1"/>
    <col min="2527" max="2527" width="5.125" style="97" customWidth="1"/>
    <col min="2528" max="2529" width="6.875" style="97" customWidth="1"/>
    <col min="2530" max="2530" width="6" style="97" customWidth="1"/>
    <col min="2531" max="2531" width="5.25" style="97" customWidth="1"/>
    <col min="2532" max="2532" width="5.625" style="97" customWidth="1"/>
    <col min="2533" max="2534" width="6.5" style="97" customWidth="1"/>
    <col min="2535" max="2536" width="7.375" style="97" customWidth="1"/>
    <col min="2537" max="2537" width="4.375" style="97" customWidth="1"/>
    <col min="2538" max="2538" width="4.125" style="97" customWidth="1"/>
    <col min="2539" max="2539" width="5.25" style="97" customWidth="1"/>
    <col min="2540" max="2541" width="6.375" style="97" customWidth="1"/>
    <col min="2542" max="2542" width="5" style="97" customWidth="1"/>
    <col min="2543" max="2543" width="4.375" style="97" customWidth="1"/>
    <col min="2544" max="2544" width="8.25" style="97" customWidth="1"/>
    <col min="2545" max="2772" width="9" style="97"/>
    <col min="2773" max="2773" width="4.375" style="97" customWidth="1"/>
    <col min="2774" max="2774" width="21.5" style="97" customWidth="1"/>
    <col min="2775" max="2775" width="5.5" style="97" customWidth="1"/>
    <col min="2776" max="2776" width="5.625" style="97" customWidth="1"/>
    <col min="2777" max="2779" width="6.375" style="97" customWidth="1"/>
    <col min="2780" max="2780" width="7.375" style="97" customWidth="1"/>
    <col min="2781" max="2781" width="5.125" style="97" customWidth="1"/>
    <col min="2782" max="2782" width="4.25" style="97" customWidth="1"/>
    <col min="2783" max="2783" width="5.125" style="97" customWidth="1"/>
    <col min="2784" max="2785" width="6.875" style="97" customWidth="1"/>
    <col min="2786" max="2786" width="6" style="97" customWidth="1"/>
    <col min="2787" max="2787" width="5.25" style="97" customWidth="1"/>
    <col min="2788" max="2788" width="5.625" style="97" customWidth="1"/>
    <col min="2789" max="2790" width="6.5" style="97" customWidth="1"/>
    <col min="2791" max="2792" width="7.375" style="97" customWidth="1"/>
    <col min="2793" max="2793" width="4.375" style="97" customWidth="1"/>
    <col min="2794" max="2794" width="4.125" style="97" customWidth="1"/>
    <col min="2795" max="2795" width="5.25" style="97" customWidth="1"/>
    <col min="2796" max="2797" width="6.375" style="97" customWidth="1"/>
    <col min="2798" max="2798" width="5" style="97" customWidth="1"/>
    <col min="2799" max="2799" width="4.375" style="97" customWidth="1"/>
    <col min="2800" max="2800" width="8.25" style="97" customWidth="1"/>
    <col min="2801" max="3028" width="9" style="97"/>
    <col min="3029" max="3029" width="4.375" style="97" customWidth="1"/>
    <col min="3030" max="3030" width="21.5" style="97" customWidth="1"/>
    <col min="3031" max="3031" width="5.5" style="97" customWidth="1"/>
    <col min="3032" max="3032" width="5.625" style="97" customWidth="1"/>
    <col min="3033" max="3035" width="6.375" style="97" customWidth="1"/>
    <col min="3036" max="3036" width="7.375" style="97" customWidth="1"/>
    <col min="3037" max="3037" width="5.125" style="97" customWidth="1"/>
    <col min="3038" max="3038" width="4.25" style="97" customWidth="1"/>
    <col min="3039" max="3039" width="5.125" style="97" customWidth="1"/>
    <col min="3040" max="3041" width="6.875" style="97" customWidth="1"/>
    <col min="3042" max="3042" width="6" style="97" customWidth="1"/>
    <col min="3043" max="3043" width="5.25" style="97" customWidth="1"/>
    <col min="3044" max="3044" width="5.625" style="97" customWidth="1"/>
    <col min="3045" max="3046" width="6.5" style="97" customWidth="1"/>
    <col min="3047" max="3048" width="7.375" style="97" customWidth="1"/>
    <col min="3049" max="3049" width="4.375" style="97" customWidth="1"/>
    <col min="3050" max="3050" width="4.125" style="97" customWidth="1"/>
    <col min="3051" max="3051" width="5.25" style="97" customWidth="1"/>
    <col min="3052" max="3053" width="6.375" style="97" customWidth="1"/>
    <col min="3054" max="3054" width="5" style="97" customWidth="1"/>
    <col min="3055" max="3055" width="4.375" style="97" customWidth="1"/>
    <col min="3056" max="3056" width="8.25" style="97" customWidth="1"/>
    <col min="3057" max="3284" width="9" style="97"/>
    <col min="3285" max="3285" width="4.375" style="97" customWidth="1"/>
    <col min="3286" max="3286" width="21.5" style="97" customWidth="1"/>
    <col min="3287" max="3287" width="5.5" style="97" customWidth="1"/>
    <col min="3288" max="3288" width="5.625" style="97" customWidth="1"/>
    <col min="3289" max="3291" width="6.375" style="97" customWidth="1"/>
    <col min="3292" max="3292" width="7.375" style="97" customWidth="1"/>
    <col min="3293" max="3293" width="5.125" style="97" customWidth="1"/>
    <col min="3294" max="3294" width="4.25" style="97" customWidth="1"/>
    <col min="3295" max="3295" width="5.125" style="97" customWidth="1"/>
    <col min="3296" max="3297" width="6.875" style="97" customWidth="1"/>
    <col min="3298" max="3298" width="6" style="97" customWidth="1"/>
    <col min="3299" max="3299" width="5.25" style="97" customWidth="1"/>
    <col min="3300" max="3300" width="5.625" style="97" customWidth="1"/>
    <col min="3301" max="3302" width="6.5" style="97" customWidth="1"/>
    <col min="3303" max="3304" width="7.375" style="97" customWidth="1"/>
    <col min="3305" max="3305" width="4.375" style="97" customWidth="1"/>
    <col min="3306" max="3306" width="4.125" style="97" customWidth="1"/>
    <col min="3307" max="3307" width="5.25" style="97" customWidth="1"/>
    <col min="3308" max="3309" width="6.375" style="97" customWidth="1"/>
    <col min="3310" max="3310" width="5" style="97" customWidth="1"/>
    <col min="3311" max="3311" width="4.375" style="97" customWidth="1"/>
    <col min="3312" max="3312" width="8.25" style="97" customWidth="1"/>
    <col min="3313" max="3540" width="9" style="97"/>
    <col min="3541" max="3541" width="4.375" style="97" customWidth="1"/>
    <col min="3542" max="3542" width="21.5" style="97" customWidth="1"/>
    <col min="3543" max="3543" width="5.5" style="97" customWidth="1"/>
    <col min="3544" max="3544" width="5.625" style="97" customWidth="1"/>
    <col min="3545" max="3547" width="6.375" style="97" customWidth="1"/>
    <col min="3548" max="3548" width="7.375" style="97" customWidth="1"/>
    <col min="3549" max="3549" width="5.125" style="97" customWidth="1"/>
    <col min="3550" max="3550" width="4.25" style="97" customWidth="1"/>
    <col min="3551" max="3551" width="5.125" style="97" customWidth="1"/>
    <col min="3552" max="3553" width="6.875" style="97" customWidth="1"/>
    <col min="3554" max="3554" width="6" style="97" customWidth="1"/>
    <col min="3555" max="3555" width="5.25" style="97" customWidth="1"/>
    <col min="3556" max="3556" width="5.625" style="97" customWidth="1"/>
    <col min="3557" max="3558" width="6.5" style="97" customWidth="1"/>
    <col min="3559" max="3560" width="7.375" style="97" customWidth="1"/>
    <col min="3561" max="3561" width="4.375" style="97" customWidth="1"/>
    <col min="3562" max="3562" width="4.125" style="97" customWidth="1"/>
    <col min="3563" max="3563" width="5.25" style="97" customWidth="1"/>
    <col min="3564" max="3565" width="6.375" style="97" customWidth="1"/>
    <col min="3566" max="3566" width="5" style="97" customWidth="1"/>
    <col min="3567" max="3567" width="4.375" style="97" customWidth="1"/>
    <col min="3568" max="3568" width="8.25" style="97" customWidth="1"/>
    <col min="3569" max="3796" width="9" style="97"/>
    <col min="3797" max="3797" width="4.375" style="97" customWidth="1"/>
    <col min="3798" max="3798" width="21.5" style="97" customWidth="1"/>
    <col min="3799" max="3799" width="5.5" style="97" customWidth="1"/>
    <col min="3800" max="3800" width="5.625" style="97" customWidth="1"/>
    <col min="3801" max="3803" width="6.375" style="97" customWidth="1"/>
    <col min="3804" max="3804" width="7.375" style="97" customWidth="1"/>
    <col min="3805" max="3805" width="5.125" style="97" customWidth="1"/>
    <col min="3806" max="3806" width="4.25" style="97" customWidth="1"/>
    <col min="3807" max="3807" width="5.125" style="97" customWidth="1"/>
    <col min="3808" max="3809" width="6.875" style="97" customWidth="1"/>
    <col min="3810" max="3810" width="6" style="97" customWidth="1"/>
    <col min="3811" max="3811" width="5.25" style="97" customWidth="1"/>
    <col min="3812" max="3812" width="5.625" style="97" customWidth="1"/>
    <col min="3813" max="3814" width="6.5" style="97" customWidth="1"/>
    <col min="3815" max="3816" width="7.375" style="97" customWidth="1"/>
    <col min="3817" max="3817" width="4.375" style="97" customWidth="1"/>
    <col min="3818" max="3818" width="4.125" style="97" customWidth="1"/>
    <col min="3819" max="3819" width="5.25" style="97" customWidth="1"/>
    <col min="3820" max="3821" width="6.375" style="97" customWidth="1"/>
    <col min="3822" max="3822" width="5" style="97" customWidth="1"/>
    <col min="3823" max="3823" width="4.375" style="97" customWidth="1"/>
    <col min="3824" max="3824" width="8.25" style="97" customWidth="1"/>
    <col min="3825" max="4052" width="9" style="97"/>
    <col min="4053" max="4053" width="4.375" style="97" customWidth="1"/>
    <col min="4054" max="4054" width="21.5" style="97" customWidth="1"/>
    <col min="4055" max="4055" width="5.5" style="97" customWidth="1"/>
    <col min="4056" max="4056" width="5.625" style="97" customWidth="1"/>
    <col min="4057" max="4059" width="6.375" style="97" customWidth="1"/>
    <col min="4060" max="4060" width="7.375" style="97" customWidth="1"/>
    <col min="4061" max="4061" width="5.125" style="97" customWidth="1"/>
    <col min="4062" max="4062" width="4.25" style="97" customWidth="1"/>
    <col min="4063" max="4063" width="5.125" style="97" customWidth="1"/>
    <col min="4064" max="4065" width="6.875" style="97" customWidth="1"/>
    <col min="4066" max="4066" width="6" style="97" customWidth="1"/>
    <col min="4067" max="4067" width="5.25" style="97" customWidth="1"/>
    <col min="4068" max="4068" width="5.625" style="97" customWidth="1"/>
    <col min="4069" max="4070" width="6.5" style="97" customWidth="1"/>
    <col min="4071" max="4072" width="7.375" style="97" customWidth="1"/>
    <col min="4073" max="4073" width="4.375" style="97" customWidth="1"/>
    <col min="4074" max="4074" width="4.125" style="97" customWidth="1"/>
    <col min="4075" max="4075" width="5.25" style="97" customWidth="1"/>
    <col min="4076" max="4077" width="6.375" style="97" customWidth="1"/>
    <col min="4078" max="4078" width="5" style="97" customWidth="1"/>
    <col min="4079" max="4079" width="4.375" style="97" customWidth="1"/>
    <col min="4080" max="4080" width="8.25" style="97" customWidth="1"/>
    <col min="4081" max="4308" width="9" style="97"/>
    <col min="4309" max="4309" width="4.375" style="97" customWidth="1"/>
    <col min="4310" max="4310" width="21.5" style="97" customWidth="1"/>
    <col min="4311" max="4311" width="5.5" style="97" customWidth="1"/>
    <col min="4312" max="4312" width="5.625" style="97" customWidth="1"/>
    <col min="4313" max="4315" width="6.375" style="97" customWidth="1"/>
    <col min="4316" max="4316" width="7.375" style="97" customWidth="1"/>
    <col min="4317" max="4317" width="5.125" style="97" customWidth="1"/>
    <col min="4318" max="4318" width="4.25" style="97" customWidth="1"/>
    <col min="4319" max="4319" width="5.125" style="97" customWidth="1"/>
    <col min="4320" max="4321" width="6.875" style="97" customWidth="1"/>
    <col min="4322" max="4322" width="6" style="97" customWidth="1"/>
    <col min="4323" max="4323" width="5.25" style="97" customWidth="1"/>
    <col min="4324" max="4324" width="5.625" style="97" customWidth="1"/>
    <col min="4325" max="4326" width="6.5" style="97" customWidth="1"/>
    <col min="4327" max="4328" width="7.375" style="97" customWidth="1"/>
    <col min="4329" max="4329" width="4.375" style="97" customWidth="1"/>
    <col min="4330" max="4330" width="4.125" style="97" customWidth="1"/>
    <col min="4331" max="4331" width="5.25" style="97" customWidth="1"/>
    <col min="4332" max="4333" width="6.375" style="97" customWidth="1"/>
    <col min="4334" max="4334" width="5" style="97" customWidth="1"/>
    <col min="4335" max="4335" width="4.375" style="97" customWidth="1"/>
    <col min="4336" max="4336" width="8.25" style="97" customWidth="1"/>
    <col min="4337" max="4564" width="9" style="97"/>
    <col min="4565" max="4565" width="4.375" style="97" customWidth="1"/>
    <col min="4566" max="4566" width="21.5" style="97" customWidth="1"/>
    <col min="4567" max="4567" width="5.5" style="97" customWidth="1"/>
    <col min="4568" max="4568" width="5.625" style="97" customWidth="1"/>
    <col min="4569" max="4571" width="6.375" style="97" customWidth="1"/>
    <col min="4572" max="4572" width="7.375" style="97" customWidth="1"/>
    <col min="4573" max="4573" width="5.125" style="97" customWidth="1"/>
    <col min="4574" max="4574" width="4.25" style="97" customWidth="1"/>
    <col min="4575" max="4575" width="5.125" style="97" customWidth="1"/>
    <col min="4576" max="4577" width="6.875" style="97" customWidth="1"/>
    <col min="4578" max="4578" width="6" style="97" customWidth="1"/>
    <col min="4579" max="4579" width="5.25" style="97" customWidth="1"/>
    <col min="4580" max="4580" width="5.625" style="97" customWidth="1"/>
    <col min="4581" max="4582" width="6.5" style="97" customWidth="1"/>
    <col min="4583" max="4584" width="7.375" style="97" customWidth="1"/>
    <col min="4585" max="4585" width="4.375" style="97" customWidth="1"/>
    <col min="4586" max="4586" width="4.125" style="97" customWidth="1"/>
    <col min="4587" max="4587" width="5.25" style="97" customWidth="1"/>
    <col min="4588" max="4589" width="6.375" style="97" customWidth="1"/>
    <col min="4590" max="4590" width="5" style="97" customWidth="1"/>
    <col min="4591" max="4591" width="4.375" style="97" customWidth="1"/>
    <col min="4592" max="4592" width="8.25" style="97" customWidth="1"/>
    <col min="4593" max="4820" width="9" style="97"/>
    <col min="4821" max="4821" width="4.375" style="97" customWidth="1"/>
    <col min="4822" max="4822" width="21.5" style="97" customWidth="1"/>
    <col min="4823" max="4823" width="5.5" style="97" customWidth="1"/>
    <col min="4824" max="4824" width="5.625" style="97" customWidth="1"/>
    <col min="4825" max="4827" width="6.375" style="97" customWidth="1"/>
    <col min="4828" max="4828" width="7.375" style="97" customWidth="1"/>
    <col min="4829" max="4829" width="5.125" style="97" customWidth="1"/>
    <col min="4830" max="4830" width="4.25" style="97" customWidth="1"/>
    <col min="4831" max="4831" width="5.125" style="97" customWidth="1"/>
    <col min="4832" max="4833" width="6.875" style="97" customWidth="1"/>
    <col min="4834" max="4834" width="6" style="97" customWidth="1"/>
    <col min="4835" max="4835" width="5.25" style="97" customWidth="1"/>
    <col min="4836" max="4836" width="5.625" style="97" customWidth="1"/>
    <col min="4837" max="4838" width="6.5" style="97" customWidth="1"/>
    <col min="4839" max="4840" width="7.375" style="97" customWidth="1"/>
    <col min="4841" max="4841" width="4.375" style="97" customWidth="1"/>
    <col min="4842" max="4842" width="4.125" style="97" customWidth="1"/>
    <col min="4843" max="4843" width="5.25" style="97" customWidth="1"/>
    <col min="4844" max="4845" width="6.375" style="97" customWidth="1"/>
    <col min="4846" max="4846" width="5" style="97" customWidth="1"/>
    <col min="4847" max="4847" width="4.375" style="97" customWidth="1"/>
    <col min="4848" max="4848" width="8.25" style="97" customWidth="1"/>
    <col min="4849" max="5076" width="9" style="97"/>
    <col min="5077" max="5077" width="4.375" style="97" customWidth="1"/>
    <col min="5078" max="5078" width="21.5" style="97" customWidth="1"/>
    <col min="5079" max="5079" width="5.5" style="97" customWidth="1"/>
    <col min="5080" max="5080" width="5.625" style="97" customWidth="1"/>
    <col min="5081" max="5083" width="6.375" style="97" customWidth="1"/>
    <col min="5084" max="5084" width="7.375" style="97" customWidth="1"/>
    <col min="5085" max="5085" width="5.125" style="97" customWidth="1"/>
    <col min="5086" max="5086" width="4.25" style="97" customWidth="1"/>
    <col min="5087" max="5087" width="5.125" style="97" customWidth="1"/>
    <col min="5088" max="5089" width="6.875" style="97" customWidth="1"/>
    <col min="5090" max="5090" width="6" style="97" customWidth="1"/>
    <col min="5091" max="5091" width="5.25" style="97" customWidth="1"/>
    <col min="5092" max="5092" width="5.625" style="97" customWidth="1"/>
    <col min="5093" max="5094" width="6.5" style="97" customWidth="1"/>
    <col min="5095" max="5096" width="7.375" style="97" customWidth="1"/>
    <col min="5097" max="5097" width="4.375" style="97" customWidth="1"/>
    <col min="5098" max="5098" width="4.125" style="97" customWidth="1"/>
    <col min="5099" max="5099" width="5.25" style="97" customWidth="1"/>
    <col min="5100" max="5101" width="6.375" style="97" customWidth="1"/>
    <col min="5102" max="5102" width="5" style="97" customWidth="1"/>
    <col min="5103" max="5103" width="4.375" style="97" customWidth="1"/>
    <col min="5104" max="5104" width="8.25" style="97" customWidth="1"/>
    <col min="5105" max="5332" width="9" style="97"/>
    <col min="5333" max="5333" width="4.375" style="97" customWidth="1"/>
    <col min="5334" max="5334" width="21.5" style="97" customWidth="1"/>
    <col min="5335" max="5335" width="5.5" style="97" customWidth="1"/>
    <col min="5336" max="5336" width="5.625" style="97" customWidth="1"/>
    <col min="5337" max="5339" width="6.375" style="97" customWidth="1"/>
    <col min="5340" max="5340" width="7.375" style="97" customWidth="1"/>
    <col min="5341" max="5341" width="5.125" style="97" customWidth="1"/>
    <col min="5342" max="5342" width="4.25" style="97" customWidth="1"/>
    <col min="5343" max="5343" width="5.125" style="97" customWidth="1"/>
    <col min="5344" max="5345" width="6.875" style="97" customWidth="1"/>
    <col min="5346" max="5346" width="6" style="97" customWidth="1"/>
    <col min="5347" max="5347" width="5.25" style="97" customWidth="1"/>
    <col min="5348" max="5348" width="5.625" style="97" customWidth="1"/>
    <col min="5349" max="5350" width="6.5" style="97" customWidth="1"/>
    <col min="5351" max="5352" width="7.375" style="97" customWidth="1"/>
    <col min="5353" max="5353" width="4.375" style="97" customWidth="1"/>
    <col min="5354" max="5354" width="4.125" style="97" customWidth="1"/>
    <col min="5355" max="5355" width="5.25" style="97" customWidth="1"/>
    <col min="5356" max="5357" width="6.375" style="97" customWidth="1"/>
    <col min="5358" max="5358" width="5" style="97" customWidth="1"/>
    <col min="5359" max="5359" width="4.375" style="97" customWidth="1"/>
    <col min="5360" max="5360" width="8.25" style="97" customWidth="1"/>
    <col min="5361" max="5588" width="9" style="97"/>
    <col min="5589" max="5589" width="4.375" style="97" customWidth="1"/>
    <col min="5590" max="5590" width="21.5" style="97" customWidth="1"/>
    <col min="5591" max="5591" width="5.5" style="97" customWidth="1"/>
    <col min="5592" max="5592" width="5.625" style="97" customWidth="1"/>
    <col min="5593" max="5595" width="6.375" style="97" customWidth="1"/>
    <col min="5596" max="5596" width="7.375" style="97" customWidth="1"/>
    <col min="5597" max="5597" width="5.125" style="97" customWidth="1"/>
    <col min="5598" max="5598" width="4.25" style="97" customWidth="1"/>
    <col min="5599" max="5599" width="5.125" style="97" customWidth="1"/>
    <col min="5600" max="5601" width="6.875" style="97" customWidth="1"/>
    <col min="5602" max="5602" width="6" style="97" customWidth="1"/>
    <col min="5603" max="5603" width="5.25" style="97" customWidth="1"/>
    <col min="5604" max="5604" width="5.625" style="97" customWidth="1"/>
    <col min="5605" max="5606" width="6.5" style="97" customWidth="1"/>
    <col min="5607" max="5608" width="7.375" style="97" customWidth="1"/>
    <col min="5609" max="5609" width="4.375" style="97" customWidth="1"/>
    <col min="5610" max="5610" width="4.125" style="97" customWidth="1"/>
    <col min="5611" max="5611" width="5.25" style="97" customWidth="1"/>
    <col min="5612" max="5613" width="6.375" style="97" customWidth="1"/>
    <col min="5614" max="5614" width="5" style="97" customWidth="1"/>
    <col min="5615" max="5615" width="4.375" style="97" customWidth="1"/>
    <col min="5616" max="5616" width="8.25" style="97" customWidth="1"/>
    <col min="5617" max="5844" width="9" style="97"/>
    <col min="5845" max="5845" width="4.375" style="97" customWidth="1"/>
    <col min="5846" max="5846" width="21.5" style="97" customWidth="1"/>
    <col min="5847" max="5847" width="5.5" style="97" customWidth="1"/>
    <col min="5848" max="5848" width="5.625" style="97" customWidth="1"/>
    <col min="5849" max="5851" width="6.375" style="97" customWidth="1"/>
    <col min="5852" max="5852" width="7.375" style="97" customWidth="1"/>
    <col min="5853" max="5853" width="5.125" style="97" customWidth="1"/>
    <col min="5854" max="5854" width="4.25" style="97" customWidth="1"/>
    <col min="5855" max="5855" width="5.125" style="97" customWidth="1"/>
    <col min="5856" max="5857" width="6.875" style="97" customWidth="1"/>
    <col min="5858" max="5858" width="6" style="97" customWidth="1"/>
    <col min="5859" max="5859" width="5.25" style="97" customWidth="1"/>
    <col min="5860" max="5860" width="5.625" style="97" customWidth="1"/>
    <col min="5861" max="5862" width="6.5" style="97" customWidth="1"/>
    <col min="5863" max="5864" width="7.375" style="97" customWidth="1"/>
    <col min="5865" max="5865" width="4.375" style="97" customWidth="1"/>
    <col min="5866" max="5866" width="4.125" style="97" customWidth="1"/>
    <col min="5867" max="5867" width="5.25" style="97" customWidth="1"/>
    <col min="5868" max="5869" width="6.375" style="97" customWidth="1"/>
    <col min="5870" max="5870" width="5" style="97" customWidth="1"/>
    <col min="5871" max="5871" width="4.375" style="97" customWidth="1"/>
    <col min="5872" max="5872" width="8.25" style="97" customWidth="1"/>
    <col min="5873" max="6100" width="9" style="97"/>
    <col min="6101" max="6101" width="4.375" style="97" customWidth="1"/>
    <col min="6102" max="6102" width="21.5" style="97" customWidth="1"/>
    <col min="6103" max="6103" width="5.5" style="97" customWidth="1"/>
    <col min="6104" max="6104" width="5.625" style="97" customWidth="1"/>
    <col min="6105" max="6107" width="6.375" style="97" customWidth="1"/>
    <col min="6108" max="6108" width="7.375" style="97" customWidth="1"/>
    <col min="6109" max="6109" width="5.125" style="97" customWidth="1"/>
    <col min="6110" max="6110" width="4.25" style="97" customWidth="1"/>
    <col min="6111" max="6111" width="5.125" style="97" customWidth="1"/>
    <col min="6112" max="6113" width="6.875" style="97" customWidth="1"/>
    <col min="6114" max="6114" width="6" style="97" customWidth="1"/>
    <col min="6115" max="6115" width="5.25" style="97" customWidth="1"/>
    <col min="6116" max="6116" width="5.625" style="97" customWidth="1"/>
    <col min="6117" max="6118" width="6.5" style="97" customWidth="1"/>
    <col min="6119" max="6120" width="7.375" style="97" customWidth="1"/>
    <col min="6121" max="6121" width="4.375" style="97" customWidth="1"/>
    <col min="6122" max="6122" width="4.125" style="97" customWidth="1"/>
    <col min="6123" max="6123" width="5.25" style="97" customWidth="1"/>
    <col min="6124" max="6125" width="6.375" style="97" customWidth="1"/>
    <col min="6126" max="6126" width="5" style="97" customWidth="1"/>
    <col min="6127" max="6127" width="4.375" style="97" customWidth="1"/>
    <col min="6128" max="6128" width="8.25" style="97" customWidth="1"/>
    <col min="6129" max="6356" width="9" style="97"/>
    <col min="6357" max="6357" width="4.375" style="97" customWidth="1"/>
    <col min="6358" max="6358" width="21.5" style="97" customWidth="1"/>
    <col min="6359" max="6359" width="5.5" style="97" customWidth="1"/>
    <col min="6360" max="6360" width="5.625" style="97" customWidth="1"/>
    <col min="6361" max="6363" width="6.375" style="97" customWidth="1"/>
    <col min="6364" max="6364" width="7.375" style="97" customWidth="1"/>
    <col min="6365" max="6365" width="5.125" style="97" customWidth="1"/>
    <col min="6366" max="6366" width="4.25" style="97" customWidth="1"/>
    <col min="6367" max="6367" width="5.125" style="97" customWidth="1"/>
    <col min="6368" max="6369" width="6.875" style="97" customWidth="1"/>
    <col min="6370" max="6370" width="6" style="97" customWidth="1"/>
    <col min="6371" max="6371" width="5.25" style="97" customWidth="1"/>
    <col min="6372" max="6372" width="5.625" style="97" customWidth="1"/>
    <col min="6373" max="6374" width="6.5" style="97" customWidth="1"/>
    <col min="6375" max="6376" width="7.375" style="97" customWidth="1"/>
    <col min="6377" max="6377" width="4.375" style="97" customWidth="1"/>
    <col min="6378" max="6378" width="4.125" style="97" customWidth="1"/>
    <col min="6379" max="6379" width="5.25" style="97" customWidth="1"/>
    <col min="6380" max="6381" width="6.375" style="97" customWidth="1"/>
    <col min="6382" max="6382" width="5" style="97" customWidth="1"/>
    <col min="6383" max="6383" width="4.375" style="97" customWidth="1"/>
    <col min="6384" max="6384" width="8.25" style="97" customWidth="1"/>
    <col min="6385" max="6612" width="9" style="97"/>
    <col min="6613" max="6613" width="4.375" style="97" customWidth="1"/>
    <col min="6614" max="6614" width="21.5" style="97" customWidth="1"/>
    <col min="6615" max="6615" width="5.5" style="97" customWidth="1"/>
    <col min="6616" max="6616" width="5.625" style="97" customWidth="1"/>
    <col min="6617" max="6619" width="6.375" style="97" customWidth="1"/>
    <col min="6620" max="6620" width="7.375" style="97" customWidth="1"/>
    <col min="6621" max="6621" width="5.125" style="97" customWidth="1"/>
    <col min="6622" max="6622" width="4.25" style="97" customWidth="1"/>
    <col min="6623" max="6623" width="5.125" style="97" customWidth="1"/>
    <col min="6624" max="6625" width="6.875" style="97" customWidth="1"/>
    <col min="6626" max="6626" width="6" style="97" customWidth="1"/>
    <col min="6627" max="6627" width="5.25" style="97" customWidth="1"/>
    <col min="6628" max="6628" width="5.625" style="97" customWidth="1"/>
    <col min="6629" max="6630" width="6.5" style="97" customWidth="1"/>
    <col min="6631" max="6632" width="7.375" style="97" customWidth="1"/>
    <col min="6633" max="6633" width="4.375" style="97" customWidth="1"/>
    <col min="6634" max="6634" width="4.125" style="97" customWidth="1"/>
    <col min="6635" max="6635" width="5.25" style="97" customWidth="1"/>
    <col min="6636" max="6637" width="6.375" style="97" customWidth="1"/>
    <col min="6638" max="6638" width="5" style="97" customWidth="1"/>
    <col min="6639" max="6639" width="4.375" style="97" customWidth="1"/>
    <col min="6640" max="6640" width="8.25" style="97" customWidth="1"/>
    <col min="6641" max="6868" width="9" style="97"/>
    <col min="6869" max="6869" width="4.375" style="97" customWidth="1"/>
    <col min="6870" max="6870" width="21.5" style="97" customWidth="1"/>
    <col min="6871" max="6871" width="5.5" style="97" customWidth="1"/>
    <col min="6872" max="6872" width="5.625" style="97" customWidth="1"/>
    <col min="6873" max="6875" width="6.375" style="97" customWidth="1"/>
    <col min="6876" max="6876" width="7.375" style="97" customWidth="1"/>
    <col min="6877" max="6877" width="5.125" style="97" customWidth="1"/>
    <col min="6878" max="6878" width="4.25" style="97" customWidth="1"/>
    <col min="6879" max="6879" width="5.125" style="97" customWidth="1"/>
    <col min="6880" max="6881" width="6.875" style="97" customWidth="1"/>
    <col min="6882" max="6882" width="6" style="97" customWidth="1"/>
    <col min="6883" max="6883" width="5.25" style="97" customWidth="1"/>
    <col min="6884" max="6884" width="5.625" style="97" customWidth="1"/>
    <col min="6885" max="6886" width="6.5" style="97" customWidth="1"/>
    <col min="6887" max="6888" width="7.375" style="97" customWidth="1"/>
    <col min="6889" max="6889" width="4.375" style="97" customWidth="1"/>
    <col min="6890" max="6890" width="4.125" style="97" customWidth="1"/>
    <col min="6891" max="6891" width="5.25" style="97" customWidth="1"/>
    <col min="6892" max="6893" width="6.375" style="97" customWidth="1"/>
    <col min="6894" max="6894" width="5" style="97" customWidth="1"/>
    <col min="6895" max="6895" width="4.375" style="97" customWidth="1"/>
    <col min="6896" max="6896" width="8.25" style="97" customWidth="1"/>
    <col min="6897" max="7124" width="9" style="97"/>
    <col min="7125" max="7125" width="4.375" style="97" customWidth="1"/>
    <col min="7126" max="7126" width="21.5" style="97" customWidth="1"/>
    <col min="7127" max="7127" width="5.5" style="97" customWidth="1"/>
    <col min="7128" max="7128" width="5.625" style="97" customWidth="1"/>
    <col min="7129" max="7131" width="6.375" style="97" customWidth="1"/>
    <col min="7132" max="7132" width="7.375" style="97" customWidth="1"/>
    <col min="7133" max="7133" width="5.125" style="97" customWidth="1"/>
    <col min="7134" max="7134" width="4.25" style="97" customWidth="1"/>
    <col min="7135" max="7135" width="5.125" style="97" customWidth="1"/>
    <col min="7136" max="7137" width="6.875" style="97" customWidth="1"/>
    <col min="7138" max="7138" width="6" style="97" customWidth="1"/>
    <col min="7139" max="7139" width="5.25" style="97" customWidth="1"/>
    <col min="7140" max="7140" width="5.625" style="97" customWidth="1"/>
    <col min="7141" max="7142" width="6.5" style="97" customWidth="1"/>
    <col min="7143" max="7144" width="7.375" style="97" customWidth="1"/>
    <col min="7145" max="7145" width="4.375" style="97" customWidth="1"/>
    <col min="7146" max="7146" width="4.125" style="97" customWidth="1"/>
    <col min="7147" max="7147" width="5.25" style="97" customWidth="1"/>
    <col min="7148" max="7149" width="6.375" style="97" customWidth="1"/>
    <col min="7150" max="7150" width="5" style="97" customWidth="1"/>
    <col min="7151" max="7151" width="4.375" style="97" customWidth="1"/>
    <col min="7152" max="7152" width="8.25" style="97" customWidth="1"/>
    <col min="7153" max="7380" width="9" style="97"/>
    <col min="7381" max="7381" width="4.375" style="97" customWidth="1"/>
    <col min="7382" max="7382" width="21.5" style="97" customWidth="1"/>
    <col min="7383" max="7383" width="5.5" style="97" customWidth="1"/>
    <col min="7384" max="7384" width="5.625" style="97" customWidth="1"/>
    <col min="7385" max="7387" width="6.375" style="97" customWidth="1"/>
    <col min="7388" max="7388" width="7.375" style="97" customWidth="1"/>
    <col min="7389" max="7389" width="5.125" style="97" customWidth="1"/>
    <col min="7390" max="7390" width="4.25" style="97" customWidth="1"/>
    <col min="7391" max="7391" width="5.125" style="97" customWidth="1"/>
    <col min="7392" max="7393" width="6.875" style="97" customWidth="1"/>
    <col min="7394" max="7394" width="6" style="97" customWidth="1"/>
    <col min="7395" max="7395" width="5.25" style="97" customWidth="1"/>
    <col min="7396" max="7396" width="5.625" style="97" customWidth="1"/>
    <col min="7397" max="7398" width="6.5" style="97" customWidth="1"/>
    <col min="7399" max="7400" width="7.375" style="97" customWidth="1"/>
    <col min="7401" max="7401" width="4.375" style="97" customWidth="1"/>
    <col min="7402" max="7402" width="4.125" style="97" customWidth="1"/>
    <col min="7403" max="7403" width="5.25" style="97" customWidth="1"/>
    <col min="7404" max="7405" width="6.375" style="97" customWidth="1"/>
    <col min="7406" max="7406" width="5" style="97" customWidth="1"/>
    <col min="7407" max="7407" width="4.375" style="97" customWidth="1"/>
    <col min="7408" max="7408" width="8.25" style="97" customWidth="1"/>
    <col min="7409" max="7636" width="9" style="97"/>
    <col min="7637" max="7637" width="4.375" style="97" customWidth="1"/>
    <col min="7638" max="7638" width="21.5" style="97" customWidth="1"/>
    <col min="7639" max="7639" width="5.5" style="97" customWidth="1"/>
    <col min="7640" max="7640" width="5.625" style="97" customWidth="1"/>
    <col min="7641" max="7643" width="6.375" style="97" customWidth="1"/>
    <col min="7644" max="7644" width="7.375" style="97" customWidth="1"/>
    <col min="7645" max="7645" width="5.125" style="97" customWidth="1"/>
    <col min="7646" max="7646" width="4.25" style="97" customWidth="1"/>
    <col min="7647" max="7647" width="5.125" style="97" customWidth="1"/>
    <col min="7648" max="7649" width="6.875" style="97" customWidth="1"/>
    <col min="7650" max="7650" width="6" style="97" customWidth="1"/>
    <col min="7651" max="7651" width="5.25" style="97" customWidth="1"/>
    <col min="7652" max="7652" width="5.625" style="97" customWidth="1"/>
    <col min="7653" max="7654" width="6.5" style="97" customWidth="1"/>
    <col min="7655" max="7656" width="7.375" style="97" customWidth="1"/>
    <col min="7657" max="7657" width="4.375" style="97" customWidth="1"/>
    <col min="7658" max="7658" width="4.125" style="97" customWidth="1"/>
    <col min="7659" max="7659" width="5.25" style="97" customWidth="1"/>
    <col min="7660" max="7661" width="6.375" style="97" customWidth="1"/>
    <col min="7662" max="7662" width="5" style="97" customWidth="1"/>
    <col min="7663" max="7663" width="4.375" style="97" customWidth="1"/>
    <col min="7664" max="7664" width="8.25" style="97" customWidth="1"/>
    <col min="7665" max="7892" width="9" style="97"/>
    <col min="7893" max="7893" width="4.375" style="97" customWidth="1"/>
    <col min="7894" max="7894" width="21.5" style="97" customWidth="1"/>
    <col min="7895" max="7895" width="5.5" style="97" customWidth="1"/>
    <col min="7896" max="7896" width="5.625" style="97" customWidth="1"/>
    <col min="7897" max="7899" width="6.375" style="97" customWidth="1"/>
    <col min="7900" max="7900" width="7.375" style="97" customWidth="1"/>
    <col min="7901" max="7901" width="5.125" style="97" customWidth="1"/>
    <col min="7902" max="7902" width="4.25" style="97" customWidth="1"/>
    <col min="7903" max="7903" width="5.125" style="97" customWidth="1"/>
    <col min="7904" max="7905" width="6.875" style="97" customWidth="1"/>
    <col min="7906" max="7906" width="6" style="97" customWidth="1"/>
    <col min="7907" max="7907" width="5.25" style="97" customWidth="1"/>
    <col min="7908" max="7908" width="5.625" style="97" customWidth="1"/>
    <col min="7909" max="7910" width="6.5" style="97" customWidth="1"/>
    <col min="7911" max="7912" width="7.375" style="97" customWidth="1"/>
    <col min="7913" max="7913" width="4.375" style="97" customWidth="1"/>
    <col min="7914" max="7914" width="4.125" style="97" customWidth="1"/>
    <col min="7915" max="7915" width="5.25" style="97" customWidth="1"/>
    <col min="7916" max="7917" width="6.375" style="97" customWidth="1"/>
    <col min="7918" max="7918" width="5" style="97" customWidth="1"/>
    <col min="7919" max="7919" width="4.375" style="97" customWidth="1"/>
    <col min="7920" max="7920" width="8.25" style="97" customWidth="1"/>
    <col min="7921" max="8148" width="9" style="97"/>
    <col min="8149" max="8149" width="4.375" style="97" customWidth="1"/>
    <col min="8150" max="8150" width="21.5" style="97" customWidth="1"/>
    <col min="8151" max="8151" width="5.5" style="97" customWidth="1"/>
    <col min="8152" max="8152" width="5.625" style="97" customWidth="1"/>
    <col min="8153" max="8155" width="6.375" style="97" customWidth="1"/>
    <col min="8156" max="8156" width="7.375" style="97" customWidth="1"/>
    <col min="8157" max="8157" width="5.125" style="97" customWidth="1"/>
    <col min="8158" max="8158" width="4.25" style="97" customWidth="1"/>
    <col min="8159" max="8159" width="5.125" style="97" customWidth="1"/>
    <col min="8160" max="8161" width="6.875" style="97" customWidth="1"/>
    <col min="8162" max="8162" width="6" style="97" customWidth="1"/>
    <col min="8163" max="8163" width="5.25" style="97" customWidth="1"/>
    <col min="8164" max="8164" width="5.625" style="97" customWidth="1"/>
    <col min="8165" max="8166" width="6.5" style="97" customWidth="1"/>
    <col min="8167" max="8168" width="7.375" style="97" customWidth="1"/>
    <col min="8169" max="8169" width="4.375" style="97" customWidth="1"/>
    <col min="8170" max="8170" width="4.125" style="97" customWidth="1"/>
    <col min="8171" max="8171" width="5.25" style="97" customWidth="1"/>
    <col min="8172" max="8173" width="6.375" style="97" customWidth="1"/>
    <col min="8174" max="8174" width="5" style="97" customWidth="1"/>
    <col min="8175" max="8175" width="4.375" style="97" customWidth="1"/>
    <col min="8176" max="8176" width="8.25" style="97" customWidth="1"/>
    <col min="8177" max="8404" width="9" style="97"/>
    <col min="8405" max="8405" width="4.375" style="97" customWidth="1"/>
    <col min="8406" max="8406" width="21.5" style="97" customWidth="1"/>
    <col min="8407" max="8407" width="5.5" style="97" customWidth="1"/>
    <col min="8408" max="8408" width="5.625" style="97" customWidth="1"/>
    <col min="8409" max="8411" width="6.375" style="97" customWidth="1"/>
    <col min="8412" max="8412" width="7.375" style="97" customWidth="1"/>
    <col min="8413" max="8413" width="5.125" style="97" customWidth="1"/>
    <col min="8414" max="8414" width="4.25" style="97" customWidth="1"/>
    <col min="8415" max="8415" width="5.125" style="97" customWidth="1"/>
    <col min="8416" max="8417" width="6.875" style="97" customWidth="1"/>
    <col min="8418" max="8418" width="6" style="97" customWidth="1"/>
    <col min="8419" max="8419" width="5.25" style="97" customWidth="1"/>
    <col min="8420" max="8420" width="5.625" style="97" customWidth="1"/>
    <col min="8421" max="8422" width="6.5" style="97" customWidth="1"/>
    <col min="8423" max="8424" width="7.375" style="97" customWidth="1"/>
    <col min="8425" max="8425" width="4.375" style="97" customWidth="1"/>
    <col min="8426" max="8426" width="4.125" style="97" customWidth="1"/>
    <col min="8427" max="8427" width="5.25" style="97" customWidth="1"/>
    <col min="8428" max="8429" width="6.375" style="97" customWidth="1"/>
    <col min="8430" max="8430" width="5" style="97" customWidth="1"/>
    <col min="8431" max="8431" width="4.375" style="97" customWidth="1"/>
    <col min="8432" max="8432" width="8.25" style="97" customWidth="1"/>
    <col min="8433" max="8660" width="9" style="97"/>
    <col min="8661" max="8661" width="4.375" style="97" customWidth="1"/>
    <col min="8662" max="8662" width="21.5" style="97" customWidth="1"/>
    <col min="8663" max="8663" width="5.5" style="97" customWidth="1"/>
    <col min="8664" max="8664" width="5.625" style="97" customWidth="1"/>
    <col min="8665" max="8667" width="6.375" style="97" customWidth="1"/>
    <col min="8668" max="8668" width="7.375" style="97" customWidth="1"/>
    <col min="8669" max="8669" width="5.125" style="97" customWidth="1"/>
    <col min="8670" max="8670" width="4.25" style="97" customWidth="1"/>
    <col min="8671" max="8671" width="5.125" style="97" customWidth="1"/>
    <col min="8672" max="8673" width="6.875" style="97" customWidth="1"/>
    <col min="8674" max="8674" width="6" style="97" customWidth="1"/>
    <col min="8675" max="8675" width="5.25" style="97" customWidth="1"/>
    <col min="8676" max="8676" width="5.625" style="97" customWidth="1"/>
    <col min="8677" max="8678" width="6.5" style="97" customWidth="1"/>
    <col min="8679" max="8680" width="7.375" style="97" customWidth="1"/>
    <col min="8681" max="8681" width="4.375" style="97" customWidth="1"/>
    <col min="8682" max="8682" width="4.125" style="97" customWidth="1"/>
    <col min="8683" max="8683" width="5.25" style="97" customWidth="1"/>
    <col min="8684" max="8685" width="6.375" style="97" customWidth="1"/>
    <col min="8686" max="8686" width="5" style="97" customWidth="1"/>
    <col min="8687" max="8687" width="4.375" style="97" customWidth="1"/>
    <col min="8688" max="8688" width="8.25" style="97" customWidth="1"/>
    <col min="8689" max="8916" width="9" style="97"/>
    <col min="8917" max="8917" width="4.375" style="97" customWidth="1"/>
    <col min="8918" max="8918" width="21.5" style="97" customWidth="1"/>
    <col min="8919" max="8919" width="5.5" style="97" customWidth="1"/>
    <col min="8920" max="8920" width="5.625" style="97" customWidth="1"/>
    <col min="8921" max="8923" width="6.375" style="97" customWidth="1"/>
    <col min="8924" max="8924" width="7.375" style="97" customWidth="1"/>
    <col min="8925" max="8925" width="5.125" style="97" customWidth="1"/>
    <col min="8926" max="8926" width="4.25" style="97" customWidth="1"/>
    <col min="8927" max="8927" width="5.125" style="97" customWidth="1"/>
    <col min="8928" max="8929" width="6.875" style="97" customWidth="1"/>
    <col min="8930" max="8930" width="6" style="97" customWidth="1"/>
    <col min="8931" max="8931" width="5.25" style="97" customWidth="1"/>
    <col min="8932" max="8932" width="5.625" style="97" customWidth="1"/>
    <col min="8933" max="8934" width="6.5" style="97" customWidth="1"/>
    <col min="8935" max="8936" width="7.375" style="97" customWidth="1"/>
    <col min="8937" max="8937" width="4.375" style="97" customWidth="1"/>
    <col min="8938" max="8938" width="4.125" style="97" customWidth="1"/>
    <col min="8939" max="8939" width="5.25" style="97" customWidth="1"/>
    <col min="8940" max="8941" width="6.375" style="97" customWidth="1"/>
    <col min="8942" max="8942" width="5" style="97" customWidth="1"/>
    <col min="8943" max="8943" width="4.375" style="97" customWidth="1"/>
    <col min="8944" max="8944" width="8.25" style="97" customWidth="1"/>
    <col min="8945" max="9172" width="9" style="97"/>
    <col min="9173" max="9173" width="4.375" style="97" customWidth="1"/>
    <col min="9174" max="9174" width="21.5" style="97" customWidth="1"/>
    <col min="9175" max="9175" width="5.5" style="97" customWidth="1"/>
    <col min="9176" max="9176" width="5.625" style="97" customWidth="1"/>
    <col min="9177" max="9179" width="6.375" style="97" customWidth="1"/>
    <col min="9180" max="9180" width="7.375" style="97" customWidth="1"/>
    <col min="9181" max="9181" width="5.125" style="97" customWidth="1"/>
    <col min="9182" max="9182" width="4.25" style="97" customWidth="1"/>
    <col min="9183" max="9183" width="5.125" style="97" customWidth="1"/>
    <col min="9184" max="9185" width="6.875" style="97" customWidth="1"/>
    <col min="9186" max="9186" width="6" style="97" customWidth="1"/>
    <col min="9187" max="9187" width="5.25" style="97" customWidth="1"/>
    <col min="9188" max="9188" width="5.625" style="97" customWidth="1"/>
    <col min="9189" max="9190" width="6.5" style="97" customWidth="1"/>
    <col min="9191" max="9192" width="7.375" style="97" customWidth="1"/>
    <col min="9193" max="9193" width="4.375" style="97" customWidth="1"/>
    <col min="9194" max="9194" width="4.125" style="97" customWidth="1"/>
    <col min="9195" max="9195" width="5.25" style="97" customWidth="1"/>
    <col min="9196" max="9197" width="6.375" style="97" customWidth="1"/>
    <col min="9198" max="9198" width="5" style="97" customWidth="1"/>
    <col min="9199" max="9199" width="4.375" style="97" customWidth="1"/>
    <col min="9200" max="9200" width="8.25" style="97" customWidth="1"/>
    <col min="9201" max="9428" width="9" style="97"/>
    <col min="9429" max="9429" width="4.375" style="97" customWidth="1"/>
    <col min="9430" max="9430" width="21.5" style="97" customWidth="1"/>
    <col min="9431" max="9431" width="5.5" style="97" customWidth="1"/>
    <col min="9432" max="9432" width="5.625" style="97" customWidth="1"/>
    <col min="9433" max="9435" width="6.375" style="97" customWidth="1"/>
    <col min="9436" max="9436" width="7.375" style="97" customWidth="1"/>
    <col min="9437" max="9437" width="5.125" style="97" customWidth="1"/>
    <col min="9438" max="9438" width="4.25" style="97" customWidth="1"/>
    <col min="9439" max="9439" width="5.125" style="97" customWidth="1"/>
    <col min="9440" max="9441" width="6.875" style="97" customWidth="1"/>
    <col min="9442" max="9442" width="6" style="97" customWidth="1"/>
    <col min="9443" max="9443" width="5.25" style="97" customWidth="1"/>
    <col min="9444" max="9444" width="5.625" style="97" customWidth="1"/>
    <col min="9445" max="9446" width="6.5" style="97" customWidth="1"/>
    <col min="9447" max="9448" width="7.375" style="97" customWidth="1"/>
    <col min="9449" max="9449" width="4.375" style="97" customWidth="1"/>
    <col min="9450" max="9450" width="4.125" style="97" customWidth="1"/>
    <col min="9451" max="9451" width="5.25" style="97" customWidth="1"/>
    <col min="9452" max="9453" width="6.375" style="97" customWidth="1"/>
    <col min="9454" max="9454" width="5" style="97" customWidth="1"/>
    <col min="9455" max="9455" width="4.375" style="97" customWidth="1"/>
    <col min="9456" max="9456" width="8.25" style="97" customWidth="1"/>
    <col min="9457" max="9684" width="9" style="97"/>
    <col min="9685" max="9685" width="4.375" style="97" customWidth="1"/>
    <col min="9686" max="9686" width="21.5" style="97" customWidth="1"/>
    <col min="9687" max="9687" width="5.5" style="97" customWidth="1"/>
    <col min="9688" max="9688" width="5.625" style="97" customWidth="1"/>
    <col min="9689" max="9691" width="6.375" style="97" customWidth="1"/>
    <col min="9692" max="9692" width="7.375" style="97" customWidth="1"/>
    <col min="9693" max="9693" width="5.125" style="97" customWidth="1"/>
    <col min="9694" max="9694" width="4.25" style="97" customWidth="1"/>
    <col min="9695" max="9695" width="5.125" style="97" customWidth="1"/>
    <col min="9696" max="9697" width="6.875" style="97" customWidth="1"/>
    <col min="9698" max="9698" width="6" style="97" customWidth="1"/>
    <col min="9699" max="9699" width="5.25" style="97" customWidth="1"/>
    <col min="9700" max="9700" width="5.625" style="97" customWidth="1"/>
    <col min="9701" max="9702" width="6.5" style="97" customWidth="1"/>
    <col min="9703" max="9704" width="7.375" style="97" customWidth="1"/>
    <col min="9705" max="9705" width="4.375" style="97" customWidth="1"/>
    <col min="9706" max="9706" width="4.125" style="97" customWidth="1"/>
    <col min="9707" max="9707" width="5.25" style="97" customWidth="1"/>
    <col min="9708" max="9709" width="6.375" style="97" customWidth="1"/>
    <col min="9710" max="9710" width="5" style="97" customWidth="1"/>
    <col min="9711" max="9711" width="4.375" style="97" customWidth="1"/>
    <col min="9712" max="9712" width="8.25" style="97" customWidth="1"/>
    <col min="9713" max="9940" width="9" style="97"/>
    <col min="9941" max="9941" width="4.375" style="97" customWidth="1"/>
    <col min="9942" max="9942" width="21.5" style="97" customWidth="1"/>
    <col min="9943" max="9943" width="5.5" style="97" customWidth="1"/>
    <col min="9944" max="9944" width="5.625" style="97" customWidth="1"/>
    <col min="9945" max="9947" width="6.375" style="97" customWidth="1"/>
    <col min="9948" max="9948" width="7.375" style="97" customWidth="1"/>
    <col min="9949" max="9949" width="5.125" style="97" customWidth="1"/>
    <col min="9950" max="9950" width="4.25" style="97" customWidth="1"/>
    <col min="9951" max="9951" width="5.125" style="97" customWidth="1"/>
    <col min="9952" max="9953" width="6.875" style="97" customWidth="1"/>
    <col min="9954" max="9954" width="6" style="97" customWidth="1"/>
    <col min="9955" max="9955" width="5.25" style="97" customWidth="1"/>
    <col min="9956" max="9956" width="5.625" style="97" customWidth="1"/>
    <col min="9957" max="9958" width="6.5" style="97" customWidth="1"/>
    <col min="9959" max="9960" width="7.375" style="97" customWidth="1"/>
    <col min="9961" max="9961" width="4.375" style="97" customWidth="1"/>
    <col min="9962" max="9962" width="4.125" style="97" customWidth="1"/>
    <col min="9963" max="9963" width="5.25" style="97" customWidth="1"/>
    <col min="9964" max="9965" width="6.375" style="97" customWidth="1"/>
    <col min="9966" max="9966" width="5" style="97" customWidth="1"/>
    <col min="9967" max="9967" width="4.375" style="97" customWidth="1"/>
    <col min="9968" max="9968" width="8.25" style="97" customWidth="1"/>
    <col min="9969" max="10196" width="9" style="97"/>
    <col min="10197" max="10197" width="4.375" style="97" customWidth="1"/>
    <col min="10198" max="10198" width="21.5" style="97" customWidth="1"/>
    <col min="10199" max="10199" width="5.5" style="97" customWidth="1"/>
    <col min="10200" max="10200" width="5.625" style="97" customWidth="1"/>
    <col min="10201" max="10203" width="6.375" style="97" customWidth="1"/>
    <col min="10204" max="10204" width="7.375" style="97" customWidth="1"/>
    <col min="10205" max="10205" width="5.125" style="97" customWidth="1"/>
    <col min="10206" max="10206" width="4.25" style="97" customWidth="1"/>
    <col min="10207" max="10207" width="5.125" style="97" customWidth="1"/>
    <col min="10208" max="10209" width="6.875" style="97" customWidth="1"/>
    <col min="10210" max="10210" width="6" style="97" customWidth="1"/>
    <col min="10211" max="10211" width="5.25" style="97" customWidth="1"/>
    <col min="10212" max="10212" width="5.625" style="97" customWidth="1"/>
    <col min="10213" max="10214" width="6.5" style="97" customWidth="1"/>
    <col min="10215" max="10216" width="7.375" style="97" customWidth="1"/>
    <col min="10217" max="10217" width="4.375" style="97" customWidth="1"/>
    <col min="10218" max="10218" width="4.125" style="97" customWidth="1"/>
    <col min="10219" max="10219" width="5.25" style="97" customWidth="1"/>
    <col min="10220" max="10221" width="6.375" style="97" customWidth="1"/>
    <col min="10222" max="10222" width="5" style="97" customWidth="1"/>
    <col min="10223" max="10223" width="4.375" style="97" customWidth="1"/>
    <col min="10224" max="10224" width="8.25" style="97" customWidth="1"/>
    <col min="10225" max="10452" width="9" style="97"/>
    <col min="10453" max="10453" width="4.375" style="97" customWidth="1"/>
    <col min="10454" max="10454" width="21.5" style="97" customWidth="1"/>
    <col min="10455" max="10455" width="5.5" style="97" customWidth="1"/>
    <col min="10456" max="10456" width="5.625" style="97" customWidth="1"/>
    <col min="10457" max="10459" width="6.375" style="97" customWidth="1"/>
    <col min="10460" max="10460" width="7.375" style="97" customWidth="1"/>
    <col min="10461" max="10461" width="5.125" style="97" customWidth="1"/>
    <col min="10462" max="10462" width="4.25" style="97" customWidth="1"/>
    <col min="10463" max="10463" width="5.125" style="97" customWidth="1"/>
    <col min="10464" max="10465" width="6.875" style="97" customWidth="1"/>
    <col min="10466" max="10466" width="6" style="97" customWidth="1"/>
    <col min="10467" max="10467" width="5.25" style="97" customWidth="1"/>
    <col min="10468" max="10468" width="5.625" style="97" customWidth="1"/>
    <col min="10469" max="10470" width="6.5" style="97" customWidth="1"/>
    <col min="10471" max="10472" width="7.375" style="97" customWidth="1"/>
    <col min="10473" max="10473" width="4.375" style="97" customWidth="1"/>
    <col min="10474" max="10474" width="4.125" style="97" customWidth="1"/>
    <col min="10475" max="10475" width="5.25" style="97" customWidth="1"/>
    <col min="10476" max="10477" width="6.375" style="97" customWidth="1"/>
    <col min="10478" max="10478" width="5" style="97" customWidth="1"/>
    <col min="10479" max="10479" width="4.375" style="97" customWidth="1"/>
    <col min="10480" max="10480" width="8.25" style="97" customWidth="1"/>
    <col min="10481" max="10708" width="9" style="97"/>
    <col min="10709" max="10709" width="4.375" style="97" customWidth="1"/>
    <col min="10710" max="10710" width="21.5" style="97" customWidth="1"/>
    <col min="10711" max="10711" width="5.5" style="97" customWidth="1"/>
    <col min="10712" max="10712" width="5.625" style="97" customWidth="1"/>
    <col min="10713" max="10715" width="6.375" style="97" customWidth="1"/>
    <col min="10716" max="10716" width="7.375" style="97" customWidth="1"/>
    <col min="10717" max="10717" width="5.125" style="97" customWidth="1"/>
    <col min="10718" max="10718" width="4.25" style="97" customWidth="1"/>
    <col min="10719" max="10719" width="5.125" style="97" customWidth="1"/>
    <col min="10720" max="10721" width="6.875" style="97" customWidth="1"/>
    <col min="10722" max="10722" width="6" style="97" customWidth="1"/>
    <col min="10723" max="10723" width="5.25" style="97" customWidth="1"/>
    <col min="10724" max="10724" width="5.625" style="97" customWidth="1"/>
    <col min="10725" max="10726" width="6.5" style="97" customWidth="1"/>
    <col min="10727" max="10728" width="7.375" style="97" customWidth="1"/>
    <col min="10729" max="10729" width="4.375" style="97" customWidth="1"/>
    <col min="10730" max="10730" width="4.125" style="97" customWidth="1"/>
    <col min="10731" max="10731" width="5.25" style="97" customWidth="1"/>
    <col min="10732" max="10733" width="6.375" style="97" customWidth="1"/>
    <col min="10734" max="10734" width="5" style="97" customWidth="1"/>
    <col min="10735" max="10735" width="4.375" style="97" customWidth="1"/>
    <col min="10736" max="10736" width="8.25" style="97" customWidth="1"/>
    <col min="10737" max="10964" width="9" style="97"/>
    <col min="10965" max="10965" width="4.375" style="97" customWidth="1"/>
    <col min="10966" max="10966" width="21.5" style="97" customWidth="1"/>
    <col min="10967" max="10967" width="5.5" style="97" customWidth="1"/>
    <col min="10968" max="10968" width="5.625" style="97" customWidth="1"/>
    <col min="10969" max="10971" width="6.375" style="97" customWidth="1"/>
    <col min="10972" max="10972" width="7.375" style="97" customWidth="1"/>
    <col min="10973" max="10973" width="5.125" style="97" customWidth="1"/>
    <col min="10974" max="10974" width="4.25" style="97" customWidth="1"/>
    <col min="10975" max="10975" width="5.125" style="97" customWidth="1"/>
    <col min="10976" max="10977" width="6.875" style="97" customWidth="1"/>
    <col min="10978" max="10978" width="6" style="97" customWidth="1"/>
    <col min="10979" max="10979" width="5.25" style="97" customWidth="1"/>
    <col min="10980" max="10980" width="5.625" style="97" customWidth="1"/>
    <col min="10981" max="10982" width="6.5" style="97" customWidth="1"/>
    <col min="10983" max="10984" width="7.375" style="97" customWidth="1"/>
    <col min="10985" max="10985" width="4.375" style="97" customWidth="1"/>
    <col min="10986" max="10986" width="4.125" style="97" customWidth="1"/>
    <col min="10987" max="10987" width="5.25" style="97" customWidth="1"/>
    <col min="10988" max="10989" width="6.375" style="97" customWidth="1"/>
    <col min="10990" max="10990" width="5" style="97" customWidth="1"/>
    <col min="10991" max="10991" width="4.375" style="97" customWidth="1"/>
    <col min="10992" max="10992" width="8.25" style="97" customWidth="1"/>
    <col min="10993" max="11220" width="9" style="97"/>
    <col min="11221" max="11221" width="4.375" style="97" customWidth="1"/>
    <col min="11222" max="11222" width="21.5" style="97" customWidth="1"/>
    <col min="11223" max="11223" width="5.5" style="97" customWidth="1"/>
    <col min="11224" max="11224" width="5.625" style="97" customWidth="1"/>
    <col min="11225" max="11227" width="6.375" style="97" customWidth="1"/>
    <col min="11228" max="11228" width="7.375" style="97" customWidth="1"/>
    <col min="11229" max="11229" width="5.125" style="97" customWidth="1"/>
    <col min="11230" max="11230" width="4.25" style="97" customWidth="1"/>
    <col min="11231" max="11231" width="5.125" style="97" customWidth="1"/>
    <col min="11232" max="11233" width="6.875" style="97" customWidth="1"/>
    <col min="11234" max="11234" width="6" style="97" customWidth="1"/>
    <col min="11235" max="11235" width="5.25" style="97" customWidth="1"/>
    <col min="11236" max="11236" width="5.625" style="97" customWidth="1"/>
    <col min="11237" max="11238" width="6.5" style="97" customWidth="1"/>
    <col min="11239" max="11240" width="7.375" style="97" customWidth="1"/>
    <col min="11241" max="11241" width="4.375" style="97" customWidth="1"/>
    <col min="11242" max="11242" width="4.125" style="97" customWidth="1"/>
    <col min="11243" max="11243" width="5.25" style="97" customWidth="1"/>
    <col min="11244" max="11245" width="6.375" style="97" customWidth="1"/>
    <col min="11246" max="11246" width="5" style="97" customWidth="1"/>
    <col min="11247" max="11247" width="4.375" style="97" customWidth="1"/>
    <col min="11248" max="11248" width="8.25" style="97" customWidth="1"/>
    <col min="11249" max="11476" width="9" style="97"/>
    <col min="11477" max="11477" width="4.375" style="97" customWidth="1"/>
    <col min="11478" max="11478" width="21.5" style="97" customWidth="1"/>
    <col min="11479" max="11479" width="5.5" style="97" customWidth="1"/>
    <col min="11480" max="11480" width="5.625" style="97" customWidth="1"/>
    <col min="11481" max="11483" width="6.375" style="97" customWidth="1"/>
    <col min="11484" max="11484" width="7.375" style="97" customWidth="1"/>
    <col min="11485" max="11485" width="5.125" style="97" customWidth="1"/>
    <col min="11486" max="11486" width="4.25" style="97" customWidth="1"/>
    <col min="11487" max="11487" width="5.125" style="97" customWidth="1"/>
    <col min="11488" max="11489" width="6.875" style="97" customWidth="1"/>
    <col min="11490" max="11490" width="6" style="97" customWidth="1"/>
    <col min="11491" max="11491" width="5.25" style="97" customWidth="1"/>
    <col min="11492" max="11492" width="5.625" style="97" customWidth="1"/>
    <col min="11493" max="11494" width="6.5" style="97" customWidth="1"/>
    <col min="11495" max="11496" width="7.375" style="97" customWidth="1"/>
    <col min="11497" max="11497" width="4.375" style="97" customWidth="1"/>
    <col min="11498" max="11498" width="4.125" style="97" customWidth="1"/>
    <col min="11499" max="11499" width="5.25" style="97" customWidth="1"/>
    <col min="11500" max="11501" width="6.375" style="97" customWidth="1"/>
    <col min="11502" max="11502" width="5" style="97" customWidth="1"/>
    <col min="11503" max="11503" width="4.375" style="97" customWidth="1"/>
    <col min="11504" max="11504" width="8.25" style="97" customWidth="1"/>
    <col min="11505" max="11732" width="9" style="97"/>
    <col min="11733" max="11733" width="4.375" style="97" customWidth="1"/>
    <col min="11734" max="11734" width="21.5" style="97" customWidth="1"/>
    <col min="11735" max="11735" width="5.5" style="97" customWidth="1"/>
    <col min="11736" max="11736" width="5.625" style="97" customWidth="1"/>
    <col min="11737" max="11739" width="6.375" style="97" customWidth="1"/>
    <col min="11740" max="11740" width="7.375" style="97" customWidth="1"/>
    <col min="11741" max="11741" width="5.125" style="97" customWidth="1"/>
    <col min="11742" max="11742" width="4.25" style="97" customWidth="1"/>
    <col min="11743" max="11743" width="5.125" style="97" customWidth="1"/>
    <col min="11744" max="11745" width="6.875" style="97" customWidth="1"/>
    <col min="11746" max="11746" width="6" style="97" customWidth="1"/>
    <col min="11747" max="11747" width="5.25" style="97" customWidth="1"/>
    <col min="11748" max="11748" width="5.625" style="97" customWidth="1"/>
    <col min="11749" max="11750" width="6.5" style="97" customWidth="1"/>
    <col min="11751" max="11752" width="7.375" style="97" customWidth="1"/>
    <col min="11753" max="11753" width="4.375" style="97" customWidth="1"/>
    <col min="11754" max="11754" width="4.125" style="97" customWidth="1"/>
    <col min="11755" max="11755" width="5.25" style="97" customWidth="1"/>
    <col min="11756" max="11757" width="6.375" style="97" customWidth="1"/>
    <col min="11758" max="11758" width="5" style="97" customWidth="1"/>
    <col min="11759" max="11759" width="4.375" style="97" customWidth="1"/>
    <col min="11760" max="11760" width="8.25" style="97" customWidth="1"/>
    <col min="11761" max="11988" width="9" style="97"/>
    <col min="11989" max="11989" width="4.375" style="97" customWidth="1"/>
    <col min="11990" max="11990" width="21.5" style="97" customWidth="1"/>
    <col min="11991" max="11991" width="5.5" style="97" customWidth="1"/>
    <col min="11992" max="11992" width="5.625" style="97" customWidth="1"/>
    <col min="11993" max="11995" width="6.375" style="97" customWidth="1"/>
    <col min="11996" max="11996" width="7.375" style="97" customWidth="1"/>
    <col min="11997" max="11997" width="5.125" style="97" customWidth="1"/>
    <col min="11998" max="11998" width="4.25" style="97" customWidth="1"/>
    <col min="11999" max="11999" width="5.125" style="97" customWidth="1"/>
    <col min="12000" max="12001" width="6.875" style="97" customWidth="1"/>
    <col min="12002" max="12002" width="6" style="97" customWidth="1"/>
    <col min="12003" max="12003" width="5.25" style="97" customWidth="1"/>
    <col min="12004" max="12004" width="5.625" style="97" customWidth="1"/>
    <col min="12005" max="12006" width="6.5" style="97" customWidth="1"/>
    <col min="12007" max="12008" width="7.375" style="97" customWidth="1"/>
    <col min="12009" max="12009" width="4.375" style="97" customWidth="1"/>
    <col min="12010" max="12010" width="4.125" style="97" customWidth="1"/>
    <col min="12011" max="12011" width="5.25" style="97" customWidth="1"/>
    <col min="12012" max="12013" width="6.375" style="97" customWidth="1"/>
    <col min="12014" max="12014" width="5" style="97" customWidth="1"/>
    <col min="12015" max="12015" width="4.375" style="97" customWidth="1"/>
    <col min="12016" max="12016" width="8.25" style="97" customWidth="1"/>
    <col min="12017" max="12244" width="9" style="97"/>
    <col min="12245" max="12245" width="4.375" style="97" customWidth="1"/>
    <col min="12246" max="12246" width="21.5" style="97" customWidth="1"/>
    <col min="12247" max="12247" width="5.5" style="97" customWidth="1"/>
    <col min="12248" max="12248" width="5.625" style="97" customWidth="1"/>
    <col min="12249" max="12251" width="6.375" style="97" customWidth="1"/>
    <col min="12252" max="12252" width="7.375" style="97" customWidth="1"/>
    <col min="12253" max="12253" width="5.125" style="97" customWidth="1"/>
    <col min="12254" max="12254" width="4.25" style="97" customWidth="1"/>
    <col min="12255" max="12255" width="5.125" style="97" customWidth="1"/>
    <col min="12256" max="12257" width="6.875" style="97" customWidth="1"/>
    <col min="12258" max="12258" width="6" style="97" customWidth="1"/>
    <col min="12259" max="12259" width="5.25" style="97" customWidth="1"/>
    <col min="12260" max="12260" width="5.625" style="97" customWidth="1"/>
    <col min="12261" max="12262" width="6.5" style="97" customWidth="1"/>
    <col min="12263" max="12264" width="7.375" style="97" customWidth="1"/>
    <col min="12265" max="12265" width="4.375" style="97" customWidth="1"/>
    <col min="12266" max="12266" width="4.125" style="97" customWidth="1"/>
    <col min="12267" max="12267" width="5.25" style="97" customWidth="1"/>
    <col min="12268" max="12269" width="6.375" style="97" customWidth="1"/>
    <col min="12270" max="12270" width="5" style="97" customWidth="1"/>
    <col min="12271" max="12271" width="4.375" style="97" customWidth="1"/>
    <col min="12272" max="12272" width="8.25" style="97" customWidth="1"/>
    <col min="12273" max="12500" width="9" style="97"/>
    <col min="12501" max="12501" width="4.375" style="97" customWidth="1"/>
    <col min="12502" max="12502" width="21.5" style="97" customWidth="1"/>
    <col min="12503" max="12503" width="5.5" style="97" customWidth="1"/>
    <col min="12504" max="12504" width="5.625" style="97" customWidth="1"/>
    <col min="12505" max="12507" width="6.375" style="97" customWidth="1"/>
    <col min="12508" max="12508" width="7.375" style="97" customWidth="1"/>
    <col min="12509" max="12509" width="5.125" style="97" customWidth="1"/>
    <col min="12510" max="12510" width="4.25" style="97" customWidth="1"/>
    <col min="12511" max="12511" width="5.125" style="97" customWidth="1"/>
    <col min="12512" max="12513" width="6.875" style="97" customWidth="1"/>
    <col min="12514" max="12514" width="6" style="97" customWidth="1"/>
    <col min="12515" max="12515" width="5.25" style="97" customWidth="1"/>
    <col min="12516" max="12516" width="5.625" style="97" customWidth="1"/>
    <col min="12517" max="12518" width="6.5" style="97" customWidth="1"/>
    <col min="12519" max="12520" width="7.375" style="97" customWidth="1"/>
    <col min="12521" max="12521" width="4.375" style="97" customWidth="1"/>
    <col min="12522" max="12522" width="4.125" style="97" customWidth="1"/>
    <col min="12523" max="12523" width="5.25" style="97" customWidth="1"/>
    <col min="12524" max="12525" width="6.375" style="97" customWidth="1"/>
    <col min="12526" max="12526" width="5" style="97" customWidth="1"/>
    <col min="12527" max="12527" width="4.375" style="97" customWidth="1"/>
    <col min="12528" max="12528" width="8.25" style="97" customWidth="1"/>
    <col min="12529" max="12756" width="9" style="97"/>
    <col min="12757" max="12757" width="4.375" style="97" customWidth="1"/>
    <col min="12758" max="12758" width="21.5" style="97" customWidth="1"/>
    <col min="12759" max="12759" width="5.5" style="97" customWidth="1"/>
    <col min="12760" max="12760" width="5.625" style="97" customWidth="1"/>
    <col min="12761" max="12763" width="6.375" style="97" customWidth="1"/>
    <col min="12764" max="12764" width="7.375" style="97" customWidth="1"/>
    <col min="12765" max="12765" width="5.125" style="97" customWidth="1"/>
    <col min="12766" max="12766" width="4.25" style="97" customWidth="1"/>
    <col min="12767" max="12767" width="5.125" style="97" customWidth="1"/>
    <col min="12768" max="12769" width="6.875" style="97" customWidth="1"/>
    <col min="12770" max="12770" width="6" style="97" customWidth="1"/>
    <col min="12771" max="12771" width="5.25" style="97" customWidth="1"/>
    <col min="12772" max="12772" width="5.625" style="97" customWidth="1"/>
    <col min="12773" max="12774" width="6.5" style="97" customWidth="1"/>
    <col min="12775" max="12776" width="7.375" style="97" customWidth="1"/>
    <col min="12777" max="12777" width="4.375" style="97" customWidth="1"/>
    <col min="12778" max="12778" width="4.125" style="97" customWidth="1"/>
    <col min="12779" max="12779" width="5.25" style="97" customWidth="1"/>
    <col min="12780" max="12781" width="6.375" style="97" customWidth="1"/>
    <col min="12782" max="12782" width="5" style="97" customWidth="1"/>
    <col min="12783" max="12783" width="4.375" style="97" customWidth="1"/>
    <col min="12784" max="12784" width="8.25" style="97" customWidth="1"/>
    <col min="12785" max="13012" width="9" style="97"/>
    <col min="13013" max="13013" width="4.375" style="97" customWidth="1"/>
    <col min="13014" max="13014" width="21.5" style="97" customWidth="1"/>
    <col min="13015" max="13015" width="5.5" style="97" customWidth="1"/>
    <col min="13016" max="13016" width="5.625" style="97" customWidth="1"/>
    <col min="13017" max="13019" width="6.375" style="97" customWidth="1"/>
    <col min="13020" max="13020" width="7.375" style="97" customWidth="1"/>
    <col min="13021" max="13021" width="5.125" style="97" customWidth="1"/>
    <col min="13022" max="13022" width="4.25" style="97" customWidth="1"/>
    <col min="13023" max="13023" width="5.125" style="97" customWidth="1"/>
    <col min="13024" max="13025" width="6.875" style="97" customWidth="1"/>
    <col min="13026" max="13026" width="6" style="97" customWidth="1"/>
    <col min="13027" max="13027" width="5.25" style="97" customWidth="1"/>
    <col min="13028" max="13028" width="5.625" style="97" customWidth="1"/>
    <col min="13029" max="13030" width="6.5" style="97" customWidth="1"/>
    <col min="13031" max="13032" width="7.375" style="97" customWidth="1"/>
    <col min="13033" max="13033" width="4.375" style="97" customWidth="1"/>
    <col min="13034" max="13034" width="4.125" style="97" customWidth="1"/>
    <col min="13035" max="13035" width="5.25" style="97" customWidth="1"/>
    <col min="13036" max="13037" width="6.375" style="97" customWidth="1"/>
    <col min="13038" max="13038" width="5" style="97" customWidth="1"/>
    <col min="13039" max="13039" width="4.375" style="97" customWidth="1"/>
    <col min="13040" max="13040" width="8.25" style="97" customWidth="1"/>
    <col min="13041" max="13268" width="9" style="97"/>
    <col min="13269" max="13269" width="4.375" style="97" customWidth="1"/>
    <col min="13270" max="13270" width="21.5" style="97" customWidth="1"/>
    <col min="13271" max="13271" width="5.5" style="97" customWidth="1"/>
    <col min="13272" max="13272" width="5.625" style="97" customWidth="1"/>
    <col min="13273" max="13275" width="6.375" style="97" customWidth="1"/>
    <col min="13276" max="13276" width="7.375" style="97" customWidth="1"/>
    <col min="13277" max="13277" width="5.125" style="97" customWidth="1"/>
    <col min="13278" max="13278" width="4.25" style="97" customWidth="1"/>
    <col min="13279" max="13279" width="5.125" style="97" customWidth="1"/>
    <col min="13280" max="13281" width="6.875" style="97" customWidth="1"/>
    <col min="13282" max="13282" width="6" style="97" customWidth="1"/>
    <col min="13283" max="13283" width="5.25" style="97" customWidth="1"/>
    <col min="13284" max="13284" width="5.625" style="97" customWidth="1"/>
    <col min="13285" max="13286" width="6.5" style="97" customWidth="1"/>
    <col min="13287" max="13288" width="7.375" style="97" customWidth="1"/>
    <col min="13289" max="13289" width="4.375" style="97" customWidth="1"/>
    <col min="13290" max="13290" width="4.125" style="97" customWidth="1"/>
    <col min="13291" max="13291" width="5.25" style="97" customWidth="1"/>
    <col min="13292" max="13293" width="6.375" style="97" customWidth="1"/>
    <col min="13294" max="13294" width="5" style="97" customWidth="1"/>
    <col min="13295" max="13295" width="4.375" style="97" customWidth="1"/>
    <col min="13296" max="13296" width="8.25" style="97" customWidth="1"/>
    <col min="13297" max="13524" width="9" style="97"/>
    <col min="13525" max="13525" width="4.375" style="97" customWidth="1"/>
    <col min="13526" max="13526" width="21.5" style="97" customWidth="1"/>
    <col min="13527" max="13527" width="5.5" style="97" customWidth="1"/>
    <col min="13528" max="13528" width="5.625" style="97" customWidth="1"/>
    <col min="13529" max="13531" width="6.375" style="97" customWidth="1"/>
    <col min="13532" max="13532" width="7.375" style="97" customWidth="1"/>
    <col min="13533" max="13533" width="5.125" style="97" customWidth="1"/>
    <col min="13534" max="13534" width="4.25" style="97" customWidth="1"/>
    <col min="13535" max="13535" width="5.125" style="97" customWidth="1"/>
    <col min="13536" max="13537" width="6.875" style="97" customWidth="1"/>
    <col min="13538" max="13538" width="6" style="97" customWidth="1"/>
    <col min="13539" max="13539" width="5.25" style="97" customWidth="1"/>
    <col min="13540" max="13540" width="5.625" style="97" customWidth="1"/>
    <col min="13541" max="13542" width="6.5" style="97" customWidth="1"/>
    <col min="13543" max="13544" width="7.375" style="97" customWidth="1"/>
    <col min="13545" max="13545" width="4.375" style="97" customWidth="1"/>
    <col min="13546" max="13546" width="4.125" style="97" customWidth="1"/>
    <col min="13547" max="13547" width="5.25" style="97" customWidth="1"/>
    <col min="13548" max="13549" width="6.375" style="97" customWidth="1"/>
    <col min="13550" max="13550" width="5" style="97" customWidth="1"/>
    <col min="13551" max="13551" width="4.375" style="97" customWidth="1"/>
    <col min="13552" max="13552" width="8.25" style="97" customWidth="1"/>
    <col min="13553" max="13780" width="9" style="97"/>
    <col min="13781" max="13781" width="4.375" style="97" customWidth="1"/>
    <col min="13782" max="13782" width="21.5" style="97" customWidth="1"/>
    <col min="13783" max="13783" width="5.5" style="97" customWidth="1"/>
    <col min="13784" max="13784" width="5.625" style="97" customWidth="1"/>
    <col min="13785" max="13787" width="6.375" style="97" customWidth="1"/>
    <col min="13788" max="13788" width="7.375" style="97" customWidth="1"/>
    <col min="13789" max="13789" width="5.125" style="97" customWidth="1"/>
    <col min="13790" max="13790" width="4.25" style="97" customWidth="1"/>
    <col min="13791" max="13791" width="5.125" style="97" customWidth="1"/>
    <col min="13792" max="13793" width="6.875" style="97" customWidth="1"/>
    <col min="13794" max="13794" width="6" style="97" customWidth="1"/>
    <col min="13795" max="13795" width="5.25" style="97" customWidth="1"/>
    <col min="13796" max="13796" width="5.625" style="97" customWidth="1"/>
    <col min="13797" max="13798" width="6.5" style="97" customWidth="1"/>
    <col min="13799" max="13800" width="7.375" style="97" customWidth="1"/>
    <col min="13801" max="13801" width="4.375" style="97" customWidth="1"/>
    <col min="13802" max="13802" width="4.125" style="97" customWidth="1"/>
    <col min="13803" max="13803" width="5.25" style="97" customWidth="1"/>
    <col min="13804" max="13805" width="6.375" style="97" customWidth="1"/>
    <col min="13806" max="13806" width="5" style="97" customWidth="1"/>
    <col min="13807" max="13807" width="4.375" style="97" customWidth="1"/>
    <col min="13808" max="13808" width="8.25" style="97" customWidth="1"/>
    <col min="13809" max="14036" width="9" style="97"/>
    <col min="14037" max="14037" width="4.375" style="97" customWidth="1"/>
    <col min="14038" max="14038" width="21.5" style="97" customWidth="1"/>
    <col min="14039" max="14039" width="5.5" style="97" customWidth="1"/>
    <col min="14040" max="14040" width="5.625" style="97" customWidth="1"/>
    <col min="14041" max="14043" width="6.375" style="97" customWidth="1"/>
    <col min="14044" max="14044" width="7.375" style="97" customWidth="1"/>
    <col min="14045" max="14045" width="5.125" style="97" customWidth="1"/>
    <col min="14046" max="14046" width="4.25" style="97" customWidth="1"/>
    <col min="14047" max="14047" width="5.125" style="97" customWidth="1"/>
    <col min="14048" max="14049" width="6.875" style="97" customWidth="1"/>
    <col min="14050" max="14050" width="6" style="97" customWidth="1"/>
    <col min="14051" max="14051" width="5.25" style="97" customWidth="1"/>
    <col min="14052" max="14052" width="5.625" style="97" customWidth="1"/>
    <col min="14053" max="14054" width="6.5" style="97" customWidth="1"/>
    <col min="14055" max="14056" width="7.375" style="97" customWidth="1"/>
    <col min="14057" max="14057" width="4.375" style="97" customWidth="1"/>
    <col min="14058" max="14058" width="4.125" style="97" customWidth="1"/>
    <col min="14059" max="14059" width="5.25" style="97" customWidth="1"/>
    <col min="14060" max="14061" width="6.375" style="97" customWidth="1"/>
    <col min="14062" max="14062" width="5" style="97" customWidth="1"/>
    <col min="14063" max="14063" width="4.375" style="97" customWidth="1"/>
    <col min="14064" max="14064" width="8.25" style="97" customWidth="1"/>
    <col min="14065" max="14292" width="9" style="97"/>
    <col min="14293" max="14293" width="4.375" style="97" customWidth="1"/>
    <col min="14294" max="14294" width="21.5" style="97" customWidth="1"/>
    <col min="14295" max="14295" width="5.5" style="97" customWidth="1"/>
    <col min="14296" max="14296" width="5.625" style="97" customWidth="1"/>
    <col min="14297" max="14299" width="6.375" style="97" customWidth="1"/>
    <col min="14300" max="14300" width="7.375" style="97" customWidth="1"/>
    <col min="14301" max="14301" width="5.125" style="97" customWidth="1"/>
    <col min="14302" max="14302" width="4.25" style="97" customWidth="1"/>
    <col min="14303" max="14303" width="5.125" style="97" customWidth="1"/>
    <col min="14304" max="14305" width="6.875" style="97" customWidth="1"/>
    <col min="14306" max="14306" width="6" style="97" customWidth="1"/>
    <col min="14307" max="14307" width="5.25" style="97" customWidth="1"/>
    <col min="14308" max="14308" width="5.625" style="97" customWidth="1"/>
    <col min="14309" max="14310" width="6.5" style="97" customWidth="1"/>
    <col min="14311" max="14312" width="7.375" style="97" customWidth="1"/>
    <col min="14313" max="14313" width="4.375" style="97" customWidth="1"/>
    <col min="14314" max="14314" width="4.125" style="97" customWidth="1"/>
    <col min="14315" max="14315" width="5.25" style="97" customWidth="1"/>
    <col min="14316" max="14317" width="6.375" style="97" customWidth="1"/>
    <col min="14318" max="14318" width="5" style="97" customWidth="1"/>
    <col min="14319" max="14319" width="4.375" style="97" customWidth="1"/>
    <col min="14320" max="14320" width="8.25" style="97" customWidth="1"/>
    <col min="14321" max="14548" width="9" style="97"/>
    <col min="14549" max="14549" width="4.375" style="97" customWidth="1"/>
    <col min="14550" max="14550" width="21.5" style="97" customWidth="1"/>
    <col min="14551" max="14551" width="5.5" style="97" customWidth="1"/>
    <col min="14552" max="14552" width="5.625" style="97" customWidth="1"/>
    <col min="14553" max="14555" width="6.375" style="97" customWidth="1"/>
    <col min="14556" max="14556" width="7.375" style="97" customWidth="1"/>
    <col min="14557" max="14557" width="5.125" style="97" customWidth="1"/>
    <col min="14558" max="14558" width="4.25" style="97" customWidth="1"/>
    <col min="14559" max="14559" width="5.125" style="97" customWidth="1"/>
    <col min="14560" max="14561" width="6.875" style="97" customWidth="1"/>
    <col min="14562" max="14562" width="6" style="97" customWidth="1"/>
    <col min="14563" max="14563" width="5.25" style="97" customWidth="1"/>
    <col min="14564" max="14564" width="5.625" style="97" customWidth="1"/>
    <col min="14565" max="14566" width="6.5" style="97" customWidth="1"/>
    <col min="14567" max="14568" width="7.375" style="97" customWidth="1"/>
    <col min="14569" max="14569" width="4.375" style="97" customWidth="1"/>
    <col min="14570" max="14570" width="4.125" style="97" customWidth="1"/>
    <col min="14571" max="14571" width="5.25" style="97" customWidth="1"/>
    <col min="14572" max="14573" width="6.375" style="97" customWidth="1"/>
    <col min="14574" max="14574" width="5" style="97" customWidth="1"/>
    <col min="14575" max="14575" width="4.375" style="97" customWidth="1"/>
    <col min="14576" max="14576" width="8.25" style="97" customWidth="1"/>
    <col min="14577" max="14804" width="9" style="97"/>
    <col min="14805" max="14805" width="4.375" style="97" customWidth="1"/>
    <col min="14806" max="14806" width="21.5" style="97" customWidth="1"/>
    <col min="14807" max="14807" width="5.5" style="97" customWidth="1"/>
    <col min="14808" max="14808" width="5.625" style="97" customWidth="1"/>
    <col min="14809" max="14811" width="6.375" style="97" customWidth="1"/>
    <col min="14812" max="14812" width="7.375" style="97" customWidth="1"/>
    <col min="14813" max="14813" width="5.125" style="97" customWidth="1"/>
    <col min="14814" max="14814" width="4.25" style="97" customWidth="1"/>
    <col min="14815" max="14815" width="5.125" style="97" customWidth="1"/>
    <col min="14816" max="14817" width="6.875" style="97" customWidth="1"/>
    <col min="14818" max="14818" width="6" style="97" customWidth="1"/>
    <col min="14819" max="14819" width="5.25" style="97" customWidth="1"/>
    <col min="14820" max="14820" width="5.625" style="97" customWidth="1"/>
    <col min="14821" max="14822" width="6.5" style="97" customWidth="1"/>
    <col min="14823" max="14824" width="7.375" style="97" customWidth="1"/>
    <col min="14825" max="14825" width="4.375" style="97" customWidth="1"/>
    <col min="14826" max="14826" width="4.125" style="97" customWidth="1"/>
    <col min="14827" max="14827" width="5.25" style="97" customWidth="1"/>
    <col min="14828" max="14829" width="6.375" style="97" customWidth="1"/>
    <col min="14830" max="14830" width="5" style="97" customWidth="1"/>
    <col min="14831" max="14831" width="4.375" style="97" customWidth="1"/>
    <col min="14832" max="14832" width="8.25" style="97" customWidth="1"/>
    <col min="14833" max="15060" width="9" style="97"/>
    <col min="15061" max="15061" width="4.375" style="97" customWidth="1"/>
    <col min="15062" max="15062" width="21.5" style="97" customWidth="1"/>
    <col min="15063" max="15063" width="5.5" style="97" customWidth="1"/>
    <col min="15064" max="15064" width="5.625" style="97" customWidth="1"/>
    <col min="15065" max="15067" width="6.375" style="97" customWidth="1"/>
    <col min="15068" max="15068" width="7.375" style="97" customWidth="1"/>
    <col min="15069" max="15069" width="5.125" style="97" customWidth="1"/>
    <col min="15070" max="15070" width="4.25" style="97" customWidth="1"/>
    <col min="15071" max="15071" width="5.125" style="97" customWidth="1"/>
    <col min="15072" max="15073" width="6.875" style="97" customWidth="1"/>
    <col min="15074" max="15074" width="6" style="97" customWidth="1"/>
    <col min="15075" max="15075" width="5.25" style="97" customWidth="1"/>
    <col min="15076" max="15076" width="5.625" style="97" customWidth="1"/>
    <col min="15077" max="15078" width="6.5" style="97" customWidth="1"/>
    <col min="15079" max="15080" width="7.375" style="97" customWidth="1"/>
    <col min="15081" max="15081" width="4.375" style="97" customWidth="1"/>
    <col min="15082" max="15082" width="4.125" style="97" customWidth="1"/>
    <col min="15083" max="15083" width="5.25" style="97" customWidth="1"/>
    <col min="15084" max="15085" width="6.375" style="97" customWidth="1"/>
    <col min="15086" max="15086" width="5" style="97" customWidth="1"/>
    <col min="15087" max="15087" width="4.375" style="97" customWidth="1"/>
    <col min="15088" max="15088" width="8.25" style="97" customWidth="1"/>
    <col min="15089" max="15316" width="9" style="97"/>
    <col min="15317" max="15317" width="4.375" style="97" customWidth="1"/>
    <col min="15318" max="15318" width="21.5" style="97" customWidth="1"/>
    <col min="15319" max="15319" width="5.5" style="97" customWidth="1"/>
    <col min="15320" max="15320" width="5.625" style="97" customWidth="1"/>
    <col min="15321" max="15323" width="6.375" style="97" customWidth="1"/>
    <col min="15324" max="15324" width="7.375" style="97" customWidth="1"/>
    <col min="15325" max="15325" width="5.125" style="97" customWidth="1"/>
    <col min="15326" max="15326" width="4.25" style="97" customWidth="1"/>
    <col min="15327" max="15327" width="5.125" style="97" customWidth="1"/>
    <col min="15328" max="15329" width="6.875" style="97" customWidth="1"/>
    <col min="15330" max="15330" width="6" style="97" customWidth="1"/>
    <col min="15331" max="15331" width="5.25" style="97" customWidth="1"/>
    <col min="15332" max="15332" width="5.625" style="97" customWidth="1"/>
    <col min="15333" max="15334" width="6.5" style="97" customWidth="1"/>
    <col min="15335" max="15336" width="7.375" style="97" customWidth="1"/>
    <col min="15337" max="15337" width="4.375" style="97" customWidth="1"/>
    <col min="15338" max="15338" width="4.125" style="97" customWidth="1"/>
    <col min="15339" max="15339" width="5.25" style="97" customWidth="1"/>
    <col min="15340" max="15341" width="6.375" style="97" customWidth="1"/>
    <col min="15342" max="15342" width="5" style="97" customWidth="1"/>
    <col min="15343" max="15343" width="4.375" style="97" customWidth="1"/>
    <col min="15344" max="15344" width="8.25" style="97" customWidth="1"/>
    <col min="15345" max="15572" width="9" style="97"/>
    <col min="15573" max="15573" width="4.375" style="97" customWidth="1"/>
    <col min="15574" max="15574" width="21.5" style="97" customWidth="1"/>
    <col min="15575" max="15575" width="5.5" style="97" customWidth="1"/>
    <col min="15576" max="15576" width="5.625" style="97" customWidth="1"/>
    <col min="15577" max="15579" width="6.375" style="97" customWidth="1"/>
    <col min="15580" max="15580" width="7.375" style="97" customWidth="1"/>
    <col min="15581" max="15581" width="5.125" style="97" customWidth="1"/>
    <col min="15582" max="15582" width="4.25" style="97" customWidth="1"/>
    <col min="15583" max="15583" width="5.125" style="97" customWidth="1"/>
    <col min="15584" max="15585" width="6.875" style="97" customWidth="1"/>
    <col min="15586" max="15586" width="6" style="97" customWidth="1"/>
    <col min="15587" max="15587" width="5.25" style="97" customWidth="1"/>
    <col min="15588" max="15588" width="5.625" style="97" customWidth="1"/>
    <col min="15589" max="15590" width="6.5" style="97" customWidth="1"/>
    <col min="15591" max="15592" width="7.375" style="97" customWidth="1"/>
    <col min="15593" max="15593" width="4.375" style="97" customWidth="1"/>
    <col min="15594" max="15594" width="4.125" style="97" customWidth="1"/>
    <col min="15595" max="15595" width="5.25" style="97" customWidth="1"/>
    <col min="15596" max="15597" width="6.375" style="97" customWidth="1"/>
    <col min="15598" max="15598" width="5" style="97" customWidth="1"/>
    <col min="15599" max="15599" width="4.375" style="97" customWidth="1"/>
    <col min="15600" max="15600" width="8.25" style="97" customWidth="1"/>
    <col min="15601" max="15828" width="9" style="97"/>
    <col min="15829" max="15829" width="4.375" style="97" customWidth="1"/>
    <col min="15830" max="15830" width="21.5" style="97" customWidth="1"/>
    <col min="15831" max="15831" width="5.5" style="97" customWidth="1"/>
    <col min="15832" max="15832" width="5.625" style="97" customWidth="1"/>
    <col min="15833" max="15835" width="6.375" style="97" customWidth="1"/>
    <col min="15836" max="15836" width="7.375" style="97" customWidth="1"/>
    <col min="15837" max="15837" width="5.125" style="97" customWidth="1"/>
    <col min="15838" max="15838" width="4.25" style="97" customWidth="1"/>
    <col min="15839" max="15839" width="5.125" style="97" customWidth="1"/>
    <col min="15840" max="15841" width="6.875" style="97" customWidth="1"/>
    <col min="15842" max="15842" width="6" style="97" customWidth="1"/>
    <col min="15843" max="15843" width="5.25" style="97" customWidth="1"/>
    <col min="15844" max="15844" width="5.625" style="97" customWidth="1"/>
    <col min="15845" max="15846" width="6.5" style="97" customWidth="1"/>
    <col min="15847" max="15848" width="7.375" style="97" customWidth="1"/>
    <col min="15849" max="15849" width="4.375" style="97" customWidth="1"/>
    <col min="15850" max="15850" width="4.125" style="97" customWidth="1"/>
    <col min="15851" max="15851" width="5.25" style="97" customWidth="1"/>
    <col min="15852" max="15853" width="6.375" style="97" customWidth="1"/>
    <col min="15854" max="15854" width="5" style="97" customWidth="1"/>
    <col min="15855" max="15855" width="4.375" style="97" customWidth="1"/>
    <col min="15856" max="15856" width="8.25" style="97" customWidth="1"/>
    <col min="15857" max="16084" width="9" style="97"/>
    <col min="16085" max="16085" width="4.375" style="97" customWidth="1"/>
    <col min="16086" max="16086" width="21.5" style="97" customWidth="1"/>
    <col min="16087" max="16087" width="5.5" style="97" customWidth="1"/>
    <col min="16088" max="16088" width="5.625" style="97" customWidth="1"/>
    <col min="16089" max="16091" width="6.375" style="97" customWidth="1"/>
    <col min="16092" max="16092" width="7.375" style="97" customWidth="1"/>
    <col min="16093" max="16093" width="5.125" style="97" customWidth="1"/>
    <col min="16094" max="16094" width="4.25" style="97" customWidth="1"/>
    <col min="16095" max="16095" width="5.125" style="97" customWidth="1"/>
    <col min="16096" max="16097" width="6.875" style="97" customWidth="1"/>
    <col min="16098" max="16098" width="6" style="97" customWidth="1"/>
    <col min="16099" max="16099" width="5.25" style="97" customWidth="1"/>
    <col min="16100" max="16100" width="5.625" style="97" customWidth="1"/>
    <col min="16101" max="16102" width="6.5" style="97" customWidth="1"/>
    <col min="16103" max="16104" width="7.375" style="97" customWidth="1"/>
    <col min="16105" max="16105" width="4.375" style="97" customWidth="1"/>
    <col min="16106" max="16106" width="4.125" style="97" customWidth="1"/>
    <col min="16107" max="16107" width="5.25" style="97" customWidth="1"/>
    <col min="16108" max="16109" width="6.375" style="97" customWidth="1"/>
    <col min="16110" max="16110" width="5" style="97" customWidth="1"/>
    <col min="16111" max="16111" width="4.375" style="97" customWidth="1"/>
    <col min="16112" max="16112" width="8.25" style="97" customWidth="1"/>
    <col min="16113" max="16316" width="9" style="97"/>
    <col min="16317" max="16319" width="9" style="97" customWidth="1"/>
    <col min="16320" max="16384" width="9" style="97"/>
  </cols>
  <sheetData>
    <row r="1" spans="1:60" ht="18" hidden="1" customHeight="1" x14ac:dyDescent="0.2">
      <c r="A1" s="479" t="str">
        <f>'PL 2C2'!A1:E1</f>
        <v>ỦY BAN NHÂN DÂN TỈNH TUYÊN QUANG</v>
      </c>
      <c r="B1" s="479"/>
      <c r="C1" s="479"/>
      <c r="D1" s="479"/>
      <c r="E1" s="479"/>
      <c r="F1" s="479"/>
      <c r="G1" s="479"/>
      <c r="H1" s="479"/>
      <c r="I1" s="479"/>
      <c r="J1" s="479"/>
      <c r="K1" s="479"/>
      <c r="L1" s="479"/>
      <c r="M1" s="479"/>
      <c r="N1" s="479"/>
      <c r="O1" s="479"/>
      <c r="P1" s="216"/>
      <c r="Q1" s="213"/>
      <c r="R1" s="213"/>
      <c r="S1" s="187"/>
      <c r="T1" s="187"/>
      <c r="U1" s="187"/>
      <c r="V1" s="187"/>
      <c r="W1" s="187"/>
      <c r="X1" s="188"/>
      <c r="Y1" s="219"/>
      <c r="Z1" s="188"/>
      <c r="AA1" s="188"/>
      <c r="AB1" s="187"/>
      <c r="AC1" s="187"/>
      <c r="AD1" s="187"/>
      <c r="AE1" s="187"/>
      <c r="AF1" s="187"/>
      <c r="AG1" s="189"/>
      <c r="AH1" s="189"/>
      <c r="AI1" s="189"/>
      <c r="AJ1" s="189"/>
      <c r="AK1" s="189"/>
    </row>
    <row r="2" spans="1:60" s="98" customFormat="1" ht="56.25" customHeight="1" x14ac:dyDescent="0.2">
      <c r="A2" s="511" t="s">
        <v>324</v>
      </c>
      <c r="B2" s="511"/>
      <c r="C2" s="511"/>
      <c r="D2" s="511"/>
      <c r="E2" s="511"/>
      <c r="F2" s="511"/>
      <c r="G2" s="511"/>
      <c r="H2" s="511"/>
      <c r="I2" s="511"/>
      <c r="J2" s="511"/>
      <c r="K2" s="511"/>
      <c r="L2" s="511"/>
      <c r="M2" s="511"/>
      <c r="N2" s="511"/>
      <c r="O2" s="511"/>
      <c r="P2" s="511"/>
      <c r="Q2" s="511"/>
      <c r="R2" s="511"/>
      <c r="S2" s="511"/>
      <c r="T2" s="511"/>
      <c r="U2" s="511"/>
      <c r="V2" s="511"/>
      <c r="W2" s="511"/>
      <c r="X2" s="511"/>
      <c r="Y2" s="511"/>
      <c r="Z2" s="511"/>
      <c r="AA2" s="511"/>
      <c r="AB2" s="511"/>
      <c r="AC2" s="511"/>
      <c r="AD2" s="511"/>
      <c r="AE2" s="511"/>
      <c r="AF2" s="511"/>
      <c r="AG2" s="511"/>
      <c r="AH2" s="511"/>
      <c r="AI2" s="511"/>
      <c r="AJ2" s="511"/>
      <c r="AK2" s="511"/>
      <c r="AL2" s="511"/>
      <c r="AM2" s="511"/>
      <c r="AN2" s="511"/>
      <c r="AO2" s="511"/>
      <c r="AP2" s="511"/>
      <c r="AQ2" s="511"/>
      <c r="AR2" s="511"/>
      <c r="AS2" s="511"/>
      <c r="AT2" s="511"/>
      <c r="AU2" s="511"/>
      <c r="AV2" s="511"/>
      <c r="AW2" s="511"/>
      <c r="AX2" s="511"/>
      <c r="AY2" s="511"/>
      <c r="AZ2" s="511"/>
      <c r="BA2" s="511"/>
      <c r="BB2" s="511"/>
      <c r="BC2" s="511"/>
      <c r="BD2" s="511"/>
      <c r="BE2" s="511"/>
      <c r="BF2" s="511"/>
      <c r="BG2" s="511"/>
      <c r="BH2" s="511"/>
    </row>
    <row r="3" spans="1:60" s="98" customFormat="1" ht="20.25" customHeight="1" x14ac:dyDescent="0.2">
      <c r="A3" s="512" t="str">
        <f>'PL 2A1'!A3:AR3</f>
        <v>(Kèm theo Kế hoạch số 205/KH-UBND ngày 31 tháng  8  năm 2023 của UBND tỉnh Tuyên Quang)</v>
      </c>
      <c r="B3" s="512"/>
      <c r="C3" s="512"/>
      <c r="D3" s="512"/>
      <c r="E3" s="512"/>
      <c r="F3" s="512"/>
      <c r="G3" s="512"/>
      <c r="H3" s="512"/>
      <c r="I3" s="512"/>
      <c r="J3" s="512"/>
      <c r="K3" s="512"/>
      <c r="L3" s="512"/>
      <c r="M3" s="512"/>
      <c r="N3" s="512"/>
      <c r="O3" s="512"/>
      <c r="P3" s="512"/>
      <c r="Q3" s="512"/>
      <c r="R3" s="512"/>
      <c r="S3" s="512"/>
      <c r="T3" s="512"/>
      <c r="U3" s="512"/>
      <c r="V3" s="512"/>
      <c r="W3" s="512"/>
      <c r="X3" s="512"/>
      <c r="Y3" s="512"/>
      <c r="Z3" s="512"/>
      <c r="AA3" s="512"/>
      <c r="AB3" s="512"/>
      <c r="AC3" s="512"/>
      <c r="AD3" s="512"/>
      <c r="AE3" s="512"/>
      <c r="AF3" s="512"/>
      <c r="AG3" s="512"/>
      <c r="AH3" s="512"/>
      <c r="AI3" s="512"/>
      <c r="AJ3" s="512"/>
      <c r="AK3" s="512"/>
      <c r="AL3" s="512"/>
      <c r="AM3" s="512"/>
      <c r="AN3" s="512"/>
      <c r="AO3" s="512"/>
      <c r="AP3" s="512"/>
      <c r="AQ3" s="512"/>
      <c r="AR3" s="512"/>
      <c r="AS3" s="512"/>
      <c r="AT3" s="512"/>
      <c r="AU3" s="512"/>
      <c r="AV3" s="512"/>
      <c r="AW3" s="512"/>
      <c r="AX3" s="512"/>
      <c r="AY3" s="512"/>
      <c r="AZ3" s="512"/>
      <c r="BA3" s="512"/>
      <c r="BB3" s="512"/>
      <c r="BC3" s="512"/>
      <c r="BD3" s="512"/>
      <c r="BE3" s="512"/>
      <c r="BF3" s="512"/>
      <c r="BG3" s="512"/>
      <c r="BH3" s="512"/>
    </row>
    <row r="4" spans="1:60" s="98" customFormat="1" ht="11.25" customHeight="1" x14ac:dyDescent="0.2">
      <c r="A4" s="190"/>
      <c r="B4" s="190"/>
      <c r="C4" s="190"/>
      <c r="D4" s="190"/>
      <c r="E4" s="191"/>
      <c r="F4" s="191"/>
      <c r="G4" s="191"/>
      <c r="H4" s="191"/>
      <c r="I4" s="191"/>
      <c r="J4" s="191"/>
      <c r="K4" s="191"/>
      <c r="L4" s="191"/>
      <c r="M4" s="191"/>
      <c r="N4" s="191"/>
      <c r="O4" s="191"/>
      <c r="P4" s="217"/>
      <c r="Q4" s="191"/>
      <c r="R4" s="191"/>
      <c r="S4" s="191"/>
      <c r="T4" s="191"/>
      <c r="U4" s="191"/>
      <c r="V4" s="191"/>
      <c r="W4" s="191"/>
      <c r="X4" s="192"/>
      <c r="Y4" s="220"/>
      <c r="Z4" s="192"/>
      <c r="AA4" s="192"/>
      <c r="AB4" s="191"/>
      <c r="AC4" s="193"/>
      <c r="AD4" s="193"/>
      <c r="AE4" s="193"/>
      <c r="AF4" s="193"/>
      <c r="AG4" s="193"/>
      <c r="AH4" s="193"/>
      <c r="AI4" s="193"/>
      <c r="AJ4" s="193"/>
      <c r="AK4" s="193"/>
      <c r="AL4" s="193"/>
      <c r="AM4" s="193"/>
      <c r="AN4" s="193"/>
      <c r="AO4" s="193"/>
      <c r="AP4" s="193"/>
      <c r="AQ4" s="193"/>
      <c r="AR4" s="193"/>
      <c r="AS4" s="193"/>
      <c r="AT4" s="193"/>
      <c r="AU4" s="193"/>
      <c r="AV4" s="193"/>
      <c r="AW4" s="193"/>
      <c r="AX4" s="193"/>
      <c r="AY4" s="193"/>
      <c r="AZ4" s="193"/>
      <c r="BA4" s="193"/>
      <c r="BB4" s="193"/>
      <c r="BC4" s="193"/>
      <c r="BD4" s="224"/>
      <c r="BE4" s="194"/>
      <c r="BF4" s="194"/>
      <c r="BG4" s="194"/>
      <c r="BH4" s="194"/>
    </row>
    <row r="5" spans="1:60" s="98" customFormat="1" ht="18.75" customHeight="1" x14ac:dyDescent="0.2">
      <c r="A5" s="484"/>
      <c r="B5" s="485" t="s">
        <v>212</v>
      </c>
      <c r="C5" s="469" t="s">
        <v>229</v>
      </c>
      <c r="D5" s="470"/>
      <c r="E5" s="470"/>
      <c r="F5" s="470"/>
      <c r="G5" s="470"/>
      <c r="H5" s="470"/>
      <c r="I5" s="470"/>
      <c r="J5" s="470"/>
      <c r="K5" s="470"/>
      <c r="L5" s="470"/>
      <c r="M5" s="470"/>
      <c r="N5" s="470"/>
      <c r="O5" s="470"/>
      <c r="P5" s="470"/>
      <c r="Q5" s="470"/>
      <c r="R5" s="470"/>
      <c r="S5" s="470"/>
      <c r="T5" s="470"/>
      <c r="U5" s="470"/>
      <c r="V5" s="470"/>
      <c r="W5" s="470"/>
      <c r="X5" s="470"/>
      <c r="Y5" s="470"/>
      <c r="Z5" s="470"/>
      <c r="AA5" s="470"/>
      <c r="AB5" s="471"/>
      <c r="AC5" s="472" t="s">
        <v>260</v>
      </c>
      <c r="AD5" s="472"/>
      <c r="AE5" s="472"/>
      <c r="AF5" s="472"/>
      <c r="AG5" s="472"/>
      <c r="AH5" s="472"/>
      <c r="AI5" s="472"/>
      <c r="AJ5" s="472"/>
      <c r="AK5" s="472"/>
      <c r="AL5" s="472"/>
      <c r="AM5" s="472"/>
      <c r="AN5" s="472"/>
      <c r="AO5" s="472"/>
      <c r="AP5" s="472"/>
      <c r="AQ5" s="472"/>
      <c r="AR5" s="472"/>
      <c r="AS5" s="472"/>
      <c r="AT5" s="472"/>
      <c r="AU5" s="472"/>
      <c r="AV5" s="472"/>
      <c r="AW5" s="472"/>
      <c r="AX5" s="472"/>
      <c r="AY5" s="472"/>
      <c r="AZ5" s="472"/>
      <c r="BA5" s="472"/>
      <c r="BB5" s="472"/>
      <c r="BC5" s="472"/>
      <c r="BD5" s="472"/>
      <c r="BE5" s="472"/>
      <c r="BF5" s="472"/>
      <c r="BG5" s="472"/>
      <c r="BH5" s="472"/>
    </row>
    <row r="6" spans="1:60" ht="31.5" customHeight="1" x14ac:dyDescent="0.2">
      <c r="A6" s="484"/>
      <c r="B6" s="485"/>
      <c r="C6" s="513" t="s">
        <v>213</v>
      </c>
      <c r="D6" s="514"/>
      <c r="E6" s="480" t="s">
        <v>213</v>
      </c>
      <c r="F6" s="480"/>
      <c r="G6" s="480"/>
      <c r="H6" s="480"/>
      <c r="I6" s="480"/>
      <c r="J6" s="480"/>
      <c r="K6" s="481" t="s">
        <v>312</v>
      </c>
      <c r="L6" s="482"/>
      <c r="M6" s="482"/>
      <c r="N6" s="482"/>
      <c r="O6" s="482"/>
      <c r="P6" s="482"/>
      <c r="Q6" s="482"/>
      <c r="R6" s="482"/>
      <c r="S6" s="483"/>
      <c r="T6" s="473" t="s">
        <v>236</v>
      </c>
      <c r="U6" s="474"/>
      <c r="V6" s="474"/>
      <c r="W6" s="474"/>
      <c r="X6" s="474"/>
      <c r="Y6" s="474"/>
      <c r="Z6" s="474"/>
      <c r="AA6" s="474"/>
      <c r="AB6" s="475"/>
      <c r="AC6" s="513" t="s">
        <v>213</v>
      </c>
      <c r="AD6" s="515"/>
      <c r="AE6" s="515"/>
      <c r="AF6" s="514"/>
      <c r="AG6" s="499" t="s">
        <v>213</v>
      </c>
      <c r="AH6" s="499"/>
      <c r="AI6" s="499"/>
      <c r="AJ6" s="499"/>
      <c r="AK6" s="499"/>
      <c r="AL6" s="499"/>
      <c r="AM6" s="499"/>
      <c r="AN6" s="499"/>
      <c r="AO6" s="499"/>
      <c r="AP6" s="499"/>
      <c r="AQ6" s="499"/>
      <c r="AR6" s="499"/>
      <c r="AS6" s="499"/>
      <c r="AT6" s="499"/>
      <c r="AU6" s="499"/>
      <c r="AV6" s="499"/>
      <c r="AW6" s="499"/>
      <c r="AX6" s="499"/>
      <c r="AY6" s="473" t="s">
        <v>310</v>
      </c>
      <c r="AZ6" s="474"/>
      <c r="BA6" s="474"/>
      <c r="BB6" s="474"/>
      <c r="BC6" s="474"/>
      <c r="BD6" s="477" t="s">
        <v>301</v>
      </c>
      <c r="BE6" s="477"/>
      <c r="BF6" s="477"/>
      <c r="BG6" s="477"/>
      <c r="BH6" s="477"/>
    </row>
    <row r="7" spans="1:60" ht="16.5" customHeight="1" x14ac:dyDescent="0.2">
      <c r="A7" s="484"/>
      <c r="B7" s="485"/>
      <c r="C7" s="506" t="s">
        <v>4</v>
      </c>
      <c r="D7" s="506" t="s">
        <v>19</v>
      </c>
      <c r="E7" s="492" t="s">
        <v>251</v>
      </c>
      <c r="F7" s="492"/>
      <c r="G7" s="493" t="s">
        <v>252</v>
      </c>
      <c r="H7" s="494"/>
      <c r="I7" s="493" t="s">
        <v>253</v>
      </c>
      <c r="J7" s="494"/>
      <c r="K7" s="486" t="s">
        <v>5</v>
      </c>
      <c r="L7" s="495" t="s">
        <v>0</v>
      </c>
      <c r="M7" s="496"/>
      <c r="N7" s="496"/>
      <c r="O7" s="496"/>
      <c r="P7" s="496"/>
      <c r="Q7" s="496"/>
      <c r="R7" s="497"/>
      <c r="S7" s="478" t="s">
        <v>306</v>
      </c>
      <c r="T7" s="489" t="s">
        <v>5</v>
      </c>
      <c r="U7" s="473" t="s">
        <v>0</v>
      </c>
      <c r="V7" s="474"/>
      <c r="W7" s="474"/>
      <c r="X7" s="474"/>
      <c r="Y7" s="474"/>
      <c r="Z7" s="474"/>
      <c r="AA7" s="475"/>
      <c r="AB7" s="478" t="s">
        <v>306</v>
      </c>
      <c r="AC7" s="516" t="s">
        <v>4</v>
      </c>
      <c r="AD7" s="517"/>
      <c r="AE7" s="517"/>
      <c r="AF7" s="506" t="s">
        <v>19</v>
      </c>
      <c r="AG7" s="478" t="s">
        <v>251</v>
      </c>
      <c r="AH7" s="478"/>
      <c r="AI7" s="478"/>
      <c r="AJ7" s="478"/>
      <c r="AK7" s="478"/>
      <c r="AL7" s="478"/>
      <c r="AM7" s="478" t="s">
        <v>252</v>
      </c>
      <c r="AN7" s="478"/>
      <c r="AO7" s="478"/>
      <c r="AP7" s="478"/>
      <c r="AQ7" s="478"/>
      <c r="AR7" s="478"/>
      <c r="AS7" s="478" t="s">
        <v>253</v>
      </c>
      <c r="AT7" s="478"/>
      <c r="AU7" s="478"/>
      <c r="AV7" s="478"/>
      <c r="AW7" s="478"/>
      <c r="AX7" s="478"/>
      <c r="AY7" s="499" t="s">
        <v>5</v>
      </c>
      <c r="AZ7" s="473" t="s">
        <v>0</v>
      </c>
      <c r="BA7" s="474"/>
      <c r="BB7" s="474"/>
      <c r="BC7" s="474"/>
      <c r="BD7" s="500" t="s">
        <v>309</v>
      </c>
      <c r="BE7" s="476" t="s">
        <v>0</v>
      </c>
      <c r="BF7" s="476"/>
      <c r="BG7" s="476"/>
      <c r="BH7" s="476"/>
    </row>
    <row r="8" spans="1:60" ht="34.5" customHeight="1" x14ac:dyDescent="0.2">
      <c r="A8" s="484"/>
      <c r="B8" s="485"/>
      <c r="C8" s="507"/>
      <c r="D8" s="507"/>
      <c r="E8" s="506" t="s">
        <v>4</v>
      </c>
      <c r="F8" s="506" t="s">
        <v>19</v>
      </c>
      <c r="G8" s="506" t="s">
        <v>4</v>
      </c>
      <c r="H8" s="506" t="s">
        <v>19</v>
      </c>
      <c r="I8" s="506" t="s">
        <v>4</v>
      </c>
      <c r="J8" s="506" t="s">
        <v>19</v>
      </c>
      <c r="K8" s="487"/>
      <c r="L8" s="506" t="s">
        <v>254</v>
      </c>
      <c r="M8" s="506" t="s">
        <v>1</v>
      </c>
      <c r="N8" s="498" t="s">
        <v>214</v>
      </c>
      <c r="O8" s="498" t="s">
        <v>29</v>
      </c>
      <c r="P8" s="410" t="s">
        <v>0</v>
      </c>
      <c r="Q8" s="410"/>
      <c r="R8" s="410"/>
      <c r="S8" s="478"/>
      <c r="T8" s="490"/>
      <c r="U8" s="506" t="s">
        <v>255</v>
      </c>
      <c r="V8" s="506" t="s">
        <v>1</v>
      </c>
      <c r="W8" s="498" t="s">
        <v>214</v>
      </c>
      <c r="X8" s="498" t="s">
        <v>29</v>
      </c>
      <c r="Y8" s="410" t="s">
        <v>0</v>
      </c>
      <c r="Z8" s="410"/>
      <c r="AA8" s="410"/>
      <c r="AB8" s="478"/>
      <c r="AC8" s="518" t="s">
        <v>302</v>
      </c>
      <c r="AD8" s="518" t="s">
        <v>307</v>
      </c>
      <c r="AE8" s="518" t="s">
        <v>308</v>
      </c>
      <c r="AF8" s="507"/>
      <c r="AG8" s="478" t="s">
        <v>4</v>
      </c>
      <c r="AH8" s="478"/>
      <c r="AI8" s="478"/>
      <c r="AJ8" s="478" t="s">
        <v>19</v>
      </c>
      <c r="AK8" s="478"/>
      <c r="AL8" s="478"/>
      <c r="AM8" s="478" t="s">
        <v>4</v>
      </c>
      <c r="AN8" s="478"/>
      <c r="AO8" s="478"/>
      <c r="AP8" s="478" t="s">
        <v>19</v>
      </c>
      <c r="AQ8" s="478"/>
      <c r="AR8" s="478"/>
      <c r="AS8" s="478" t="s">
        <v>4</v>
      </c>
      <c r="AT8" s="478"/>
      <c r="AU8" s="478"/>
      <c r="AV8" s="478" t="s">
        <v>19</v>
      </c>
      <c r="AW8" s="478"/>
      <c r="AX8" s="478"/>
      <c r="AY8" s="499"/>
      <c r="AZ8" s="478" t="s">
        <v>254</v>
      </c>
      <c r="BA8" s="505" t="s">
        <v>1</v>
      </c>
      <c r="BB8" s="498" t="s">
        <v>214</v>
      </c>
      <c r="BC8" s="502" t="s">
        <v>29</v>
      </c>
      <c r="BD8" s="500"/>
      <c r="BE8" s="501" t="s">
        <v>311</v>
      </c>
      <c r="BF8" s="501" t="s">
        <v>1</v>
      </c>
      <c r="BG8" s="498" t="s">
        <v>214</v>
      </c>
      <c r="BH8" s="498" t="s">
        <v>29</v>
      </c>
    </row>
    <row r="9" spans="1:60" ht="34.5" customHeight="1" x14ac:dyDescent="0.2">
      <c r="A9" s="484"/>
      <c r="B9" s="485"/>
      <c r="C9" s="507"/>
      <c r="D9" s="507"/>
      <c r="E9" s="507"/>
      <c r="F9" s="507"/>
      <c r="G9" s="507"/>
      <c r="H9" s="507"/>
      <c r="I9" s="507"/>
      <c r="J9" s="507"/>
      <c r="K9" s="487"/>
      <c r="L9" s="507"/>
      <c r="M9" s="507"/>
      <c r="N9" s="498"/>
      <c r="O9" s="498"/>
      <c r="P9" s="509" t="s">
        <v>242</v>
      </c>
      <c r="Q9" s="502" t="s">
        <v>243</v>
      </c>
      <c r="R9" s="502" t="s">
        <v>244</v>
      </c>
      <c r="S9" s="478"/>
      <c r="T9" s="490"/>
      <c r="U9" s="507"/>
      <c r="V9" s="507"/>
      <c r="W9" s="498"/>
      <c r="X9" s="498"/>
      <c r="Y9" s="509" t="s">
        <v>242</v>
      </c>
      <c r="Z9" s="502" t="s">
        <v>243</v>
      </c>
      <c r="AA9" s="502" t="s">
        <v>244</v>
      </c>
      <c r="AB9" s="478"/>
      <c r="AC9" s="519"/>
      <c r="AD9" s="519"/>
      <c r="AE9" s="519"/>
      <c r="AF9" s="507"/>
      <c r="AG9" s="215"/>
      <c r="AH9" s="215"/>
      <c r="AI9" s="215"/>
      <c r="AJ9" s="215"/>
      <c r="AK9" s="215"/>
      <c r="AL9" s="215"/>
      <c r="AM9" s="215"/>
      <c r="AN9" s="215"/>
      <c r="AO9" s="215"/>
      <c r="AP9" s="215"/>
      <c r="AQ9" s="215"/>
      <c r="AR9" s="215"/>
      <c r="AS9" s="215"/>
      <c r="AT9" s="215"/>
      <c r="AU9" s="215"/>
      <c r="AV9" s="215"/>
      <c r="AW9" s="215"/>
      <c r="AX9" s="215"/>
      <c r="AY9" s="499"/>
      <c r="AZ9" s="478"/>
      <c r="BA9" s="505"/>
      <c r="BB9" s="498"/>
      <c r="BC9" s="503"/>
      <c r="BD9" s="500"/>
      <c r="BE9" s="501"/>
      <c r="BF9" s="501"/>
      <c r="BG9" s="498"/>
      <c r="BH9" s="498"/>
    </row>
    <row r="10" spans="1:60" ht="62.25" customHeight="1" x14ac:dyDescent="0.2">
      <c r="A10" s="484"/>
      <c r="B10" s="485"/>
      <c r="C10" s="508"/>
      <c r="D10" s="508"/>
      <c r="E10" s="508"/>
      <c r="F10" s="508"/>
      <c r="G10" s="508"/>
      <c r="H10" s="508"/>
      <c r="I10" s="508"/>
      <c r="J10" s="508"/>
      <c r="K10" s="488"/>
      <c r="L10" s="508"/>
      <c r="M10" s="508"/>
      <c r="N10" s="498"/>
      <c r="O10" s="498"/>
      <c r="P10" s="510"/>
      <c r="Q10" s="504"/>
      <c r="R10" s="504"/>
      <c r="S10" s="478"/>
      <c r="T10" s="491"/>
      <c r="U10" s="508"/>
      <c r="V10" s="508"/>
      <c r="W10" s="498"/>
      <c r="X10" s="498"/>
      <c r="Y10" s="510"/>
      <c r="Z10" s="504"/>
      <c r="AA10" s="504"/>
      <c r="AB10" s="478"/>
      <c r="AC10" s="520"/>
      <c r="AD10" s="520"/>
      <c r="AE10" s="520"/>
      <c r="AF10" s="508"/>
      <c r="AG10" s="195" t="s">
        <v>302</v>
      </c>
      <c r="AH10" s="195" t="s">
        <v>307</v>
      </c>
      <c r="AI10" s="195" t="s">
        <v>308</v>
      </c>
      <c r="AJ10" s="195" t="s">
        <v>302</v>
      </c>
      <c r="AK10" s="195" t="s">
        <v>307</v>
      </c>
      <c r="AL10" s="195" t="s">
        <v>308</v>
      </c>
      <c r="AM10" s="195" t="s">
        <v>302</v>
      </c>
      <c r="AN10" s="195" t="s">
        <v>307</v>
      </c>
      <c r="AO10" s="195" t="s">
        <v>308</v>
      </c>
      <c r="AP10" s="195" t="s">
        <v>302</v>
      </c>
      <c r="AQ10" s="195" t="s">
        <v>307</v>
      </c>
      <c r="AR10" s="195" t="s">
        <v>308</v>
      </c>
      <c r="AS10" s="195" t="s">
        <v>302</v>
      </c>
      <c r="AT10" s="195" t="s">
        <v>307</v>
      </c>
      <c r="AU10" s="195" t="s">
        <v>308</v>
      </c>
      <c r="AV10" s="195" t="s">
        <v>302</v>
      </c>
      <c r="AW10" s="195" t="s">
        <v>307</v>
      </c>
      <c r="AX10" s="195" t="s">
        <v>308</v>
      </c>
      <c r="AY10" s="499"/>
      <c r="AZ10" s="478"/>
      <c r="BA10" s="505"/>
      <c r="BB10" s="498"/>
      <c r="BC10" s="504"/>
      <c r="BD10" s="500"/>
      <c r="BE10" s="501"/>
      <c r="BF10" s="501"/>
      <c r="BG10" s="498"/>
      <c r="BH10" s="498"/>
    </row>
    <row r="11" spans="1:60" s="130" customFormat="1" ht="20.25" customHeight="1" x14ac:dyDescent="0.2">
      <c r="A11" s="196">
        <v>1</v>
      </c>
      <c r="B11" s="196">
        <v>2</v>
      </c>
      <c r="C11" s="196">
        <v>3</v>
      </c>
      <c r="D11" s="196">
        <v>4</v>
      </c>
      <c r="E11" s="196">
        <v>5</v>
      </c>
      <c r="F11" s="196">
        <v>6</v>
      </c>
      <c r="G11" s="196">
        <v>7</v>
      </c>
      <c r="H11" s="196">
        <v>8</v>
      </c>
      <c r="I11" s="196">
        <v>9</v>
      </c>
      <c r="J11" s="196">
        <v>10</v>
      </c>
      <c r="K11" s="196">
        <v>5</v>
      </c>
      <c r="L11" s="196">
        <v>6</v>
      </c>
      <c r="M11" s="196">
        <v>7</v>
      </c>
      <c r="N11" s="196">
        <v>8</v>
      </c>
      <c r="O11" s="196">
        <v>9</v>
      </c>
      <c r="P11" s="196">
        <v>10</v>
      </c>
      <c r="Q11" s="196">
        <v>11</v>
      </c>
      <c r="R11" s="196">
        <v>12</v>
      </c>
      <c r="S11" s="196">
        <v>13</v>
      </c>
      <c r="T11" s="196">
        <v>14</v>
      </c>
      <c r="U11" s="196">
        <v>15</v>
      </c>
      <c r="V11" s="196">
        <v>16</v>
      </c>
      <c r="W11" s="196">
        <v>17</v>
      </c>
      <c r="X11" s="196">
        <v>18</v>
      </c>
      <c r="Y11" s="196">
        <v>19</v>
      </c>
      <c r="Z11" s="196">
        <v>20</v>
      </c>
      <c r="AA11" s="196">
        <v>21</v>
      </c>
      <c r="AB11" s="196">
        <v>22</v>
      </c>
      <c r="AC11" s="196">
        <v>23</v>
      </c>
      <c r="AD11" s="196">
        <v>24</v>
      </c>
      <c r="AE11" s="196">
        <v>25</v>
      </c>
      <c r="AF11" s="196">
        <v>26</v>
      </c>
      <c r="AG11" s="196">
        <v>27</v>
      </c>
      <c r="AH11" s="196">
        <v>28</v>
      </c>
      <c r="AI11" s="196">
        <v>29</v>
      </c>
      <c r="AJ11" s="196">
        <v>30</v>
      </c>
      <c r="AK11" s="196">
        <v>31</v>
      </c>
      <c r="AL11" s="196">
        <v>32</v>
      </c>
      <c r="AM11" s="196">
        <v>33</v>
      </c>
      <c r="AN11" s="196">
        <v>34</v>
      </c>
      <c r="AO11" s="196">
        <v>35</v>
      </c>
      <c r="AP11" s="196">
        <v>36</v>
      </c>
      <c r="AQ11" s="196">
        <v>37</v>
      </c>
      <c r="AR11" s="196">
        <v>38</v>
      </c>
      <c r="AS11" s="196">
        <v>39</v>
      </c>
      <c r="AT11" s="196">
        <v>40</v>
      </c>
      <c r="AU11" s="196">
        <v>41</v>
      </c>
      <c r="AV11" s="196">
        <v>42</v>
      </c>
      <c r="AW11" s="196">
        <v>43</v>
      </c>
      <c r="AX11" s="196">
        <v>44</v>
      </c>
      <c r="AY11" s="196">
        <v>27</v>
      </c>
      <c r="AZ11" s="196">
        <v>28</v>
      </c>
      <c r="BA11" s="196">
        <v>29</v>
      </c>
      <c r="BB11" s="196">
        <v>30</v>
      </c>
      <c r="BC11" s="196">
        <v>31</v>
      </c>
      <c r="BD11" s="196">
        <v>32</v>
      </c>
      <c r="BE11" s="196">
        <v>33</v>
      </c>
      <c r="BF11" s="196">
        <v>34</v>
      </c>
      <c r="BG11" s="196">
        <v>35</v>
      </c>
      <c r="BH11" s="196">
        <v>36</v>
      </c>
    </row>
    <row r="12" spans="1:60" s="170" customFormat="1" ht="28.5" customHeight="1" x14ac:dyDescent="0.25">
      <c r="A12" s="197"/>
      <c r="B12" s="198" t="s">
        <v>219</v>
      </c>
      <c r="C12" s="199">
        <f t="shared" ref="C12" si="0">C13+C36</f>
        <v>637</v>
      </c>
      <c r="D12" s="199">
        <f t="shared" ref="D12" si="1">D13+D36</f>
        <v>25827</v>
      </c>
      <c r="E12" s="199">
        <f t="shared" ref="E12" si="2">E13+E36</f>
        <v>237</v>
      </c>
      <c r="F12" s="199">
        <f t="shared" ref="F12" si="3">F13+F36</f>
        <v>9773</v>
      </c>
      <c r="G12" s="199">
        <f t="shared" ref="G12" si="4">G13+G36</f>
        <v>210</v>
      </c>
      <c r="H12" s="199">
        <f t="shared" ref="H12" si="5">H13+H36</f>
        <v>8405</v>
      </c>
      <c r="I12" s="199">
        <f t="shared" ref="I12" si="6">I13+I36</f>
        <v>190</v>
      </c>
      <c r="J12" s="199">
        <f t="shared" ref="J12" si="7">J13+J36</f>
        <v>7649</v>
      </c>
      <c r="K12" s="199">
        <f t="shared" ref="K12" si="8">K13+K36</f>
        <v>1610</v>
      </c>
      <c r="L12" s="199">
        <f t="shared" ref="L12" si="9">L13+L36</f>
        <v>102</v>
      </c>
      <c r="M12" s="199">
        <f t="shared" ref="M12" si="10">M13+M36</f>
        <v>1362</v>
      </c>
      <c r="N12" s="199">
        <f t="shared" ref="N12" si="11">N13+N36</f>
        <v>34</v>
      </c>
      <c r="O12" s="199">
        <f t="shared" ref="O12" si="12">O13+O36</f>
        <v>112</v>
      </c>
      <c r="P12" s="199">
        <f t="shared" ref="P12" si="13">P13+P36</f>
        <v>56</v>
      </c>
      <c r="Q12" s="199">
        <f t="shared" ref="Q12" si="14">Q13+Q36</f>
        <v>1</v>
      </c>
      <c r="R12" s="199">
        <f t="shared" ref="R12" si="15">R13+R36</f>
        <v>40</v>
      </c>
      <c r="S12" s="199">
        <f t="shared" ref="S12" si="16">S13+S36</f>
        <v>25</v>
      </c>
      <c r="T12" s="199">
        <f t="shared" ref="T12" si="17">T13+T36</f>
        <v>1479</v>
      </c>
      <c r="U12" s="199">
        <f t="shared" ref="U12" si="18">U13+U36</f>
        <v>96</v>
      </c>
      <c r="V12" s="199">
        <f t="shared" ref="V12" si="19">V13+V36</f>
        <v>1265</v>
      </c>
      <c r="W12" s="199">
        <f t="shared" ref="W12" si="20">W13+W36</f>
        <v>34</v>
      </c>
      <c r="X12" s="199">
        <f t="shared" ref="X12" si="21">X13+X36</f>
        <v>84</v>
      </c>
      <c r="Y12" s="199">
        <f t="shared" ref="Y12" si="22">Y13+Y36</f>
        <v>40</v>
      </c>
      <c r="Z12" s="199">
        <f t="shared" ref="Z12" si="23">Z13+Z36</f>
        <v>1</v>
      </c>
      <c r="AA12" s="199">
        <f t="shared" ref="AA12" si="24">AA13+AA36</f>
        <v>32</v>
      </c>
      <c r="AB12" s="199">
        <f t="shared" ref="AB12" si="25">AB13+AB36</f>
        <v>25</v>
      </c>
      <c r="AC12" s="199">
        <f t="shared" ref="AC12" si="26">AC13+AC36</f>
        <v>590</v>
      </c>
      <c r="AD12" s="199">
        <f t="shared" ref="AD12" si="27">AD13+AD36</f>
        <v>44</v>
      </c>
      <c r="AE12" s="199">
        <f t="shared" ref="AE12" si="28">AE13+AE36</f>
        <v>24</v>
      </c>
      <c r="AF12" s="199">
        <f t="shared" ref="AF12" si="29">AF13+AF36</f>
        <v>27578</v>
      </c>
      <c r="AG12" s="199">
        <f t="shared" ref="AG12" si="30">AG13+AG36</f>
        <v>202</v>
      </c>
      <c r="AH12" s="199">
        <f t="shared" ref="AH12" si="31">AH13+AH36</f>
        <v>14</v>
      </c>
      <c r="AI12" s="199">
        <f t="shared" ref="AI12" si="32">AI13+AI36</f>
        <v>8</v>
      </c>
      <c r="AJ12" s="199">
        <f t="shared" ref="AJ12" si="33">AJ13+AJ36</f>
        <v>8784</v>
      </c>
      <c r="AK12" s="199">
        <f t="shared" ref="AK12" si="34">AK13+AK36</f>
        <v>495</v>
      </c>
      <c r="AL12" s="199">
        <f t="shared" ref="AL12" si="35">AL13+AL36</f>
        <v>280</v>
      </c>
      <c r="AM12" s="199">
        <f t="shared" ref="AM12" si="36">AM13+AM36</f>
        <v>206</v>
      </c>
      <c r="AN12" s="199">
        <f t="shared" ref="AN12" si="37">AN13+AN36</f>
        <v>16</v>
      </c>
      <c r="AO12" s="199">
        <f t="shared" ref="AO12" si="38">AO13+AO36</f>
        <v>8</v>
      </c>
      <c r="AP12" s="199">
        <f t="shared" ref="AP12" si="39">AP13+AP36</f>
        <v>8826</v>
      </c>
      <c r="AQ12" s="199">
        <f t="shared" ref="AQ12" si="40">AQ13+AQ36</f>
        <v>571</v>
      </c>
      <c r="AR12" s="199">
        <f t="shared" ref="AR12" si="41">AR13+AR36</f>
        <v>280</v>
      </c>
      <c r="AS12" s="199">
        <f t="shared" ref="AS12" si="42">AS13+AS36</f>
        <v>182</v>
      </c>
      <c r="AT12" s="199">
        <f t="shared" ref="AT12" si="43">AT13+AT36</f>
        <v>14</v>
      </c>
      <c r="AU12" s="199">
        <f t="shared" ref="AU12" si="44">AU13+AU36</f>
        <v>8</v>
      </c>
      <c r="AV12" s="199">
        <f t="shared" ref="AV12" si="45">AV13+AV36</f>
        <v>7622</v>
      </c>
      <c r="AW12" s="199">
        <f t="shared" ref="AW12" si="46">AW13+AW36</f>
        <v>445</v>
      </c>
      <c r="AX12" s="199">
        <f t="shared" ref="AX12" si="47">AX13+AX36</f>
        <v>275</v>
      </c>
      <c r="AY12" s="199">
        <f t="shared" ref="AY12" si="48">AY13+AY36</f>
        <v>1870.5</v>
      </c>
      <c r="AZ12" s="199">
        <f t="shared" ref="AZ12" si="49">AZ13+AZ36</f>
        <v>102</v>
      </c>
      <c r="BA12" s="199">
        <f t="shared" ref="BA12" si="50">BA13+BA36</f>
        <v>1507.5</v>
      </c>
      <c r="BB12" s="199">
        <f t="shared" ref="BB12" si="51">BB13+BB36</f>
        <v>34</v>
      </c>
      <c r="BC12" s="199">
        <f t="shared" ref="BC12" si="52">BC13+BC36</f>
        <v>227</v>
      </c>
      <c r="BD12" s="225">
        <f t="shared" ref="BD12" si="53">BD13+BD36</f>
        <v>-260.5</v>
      </c>
      <c r="BE12" s="199">
        <f t="shared" ref="BE12" si="54">BE13+BE36</f>
        <v>0</v>
      </c>
      <c r="BF12" s="199">
        <f t="shared" ref="BF12" si="55">BF13+BF36</f>
        <v>-145.5</v>
      </c>
      <c r="BG12" s="199">
        <f t="shared" ref="BG12" si="56">BG13+BG36</f>
        <v>0</v>
      </c>
      <c r="BH12" s="199">
        <f t="shared" ref="BH12" si="57">BH13+BH36</f>
        <v>-115</v>
      </c>
    </row>
    <row r="13" spans="1:60" s="231" customFormat="1" ht="28.5" customHeight="1" x14ac:dyDescent="0.25">
      <c r="A13" s="229" t="s">
        <v>161</v>
      </c>
      <c r="B13" s="230" t="s">
        <v>315</v>
      </c>
      <c r="C13" s="225">
        <f t="shared" ref="C13:BG13" si="58">SUM(C14:C35)</f>
        <v>527</v>
      </c>
      <c r="D13" s="225">
        <f t="shared" si="58"/>
        <v>21684</v>
      </c>
      <c r="E13" s="225">
        <f t="shared" si="58"/>
        <v>194</v>
      </c>
      <c r="F13" s="225">
        <f t="shared" si="58"/>
        <v>8147</v>
      </c>
      <c r="G13" s="225">
        <f t="shared" si="58"/>
        <v>173</v>
      </c>
      <c r="H13" s="225">
        <f t="shared" si="58"/>
        <v>7028</v>
      </c>
      <c r="I13" s="225">
        <f t="shared" si="58"/>
        <v>160</v>
      </c>
      <c r="J13" s="225">
        <f t="shared" si="58"/>
        <v>6509</v>
      </c>
      <c r="K13" s="225">
        <f t="shared" si="58"/>
        <v>1268</v>
      </c>
      <c r="L13" s="225">
        <f t="shared" si="58"/>
        <v>66</v>
      </c>
      <c r="M13" s="225">
        <f t="shared" si="58"/>
        <v>1114</v>
      </c>
      <c r="N13" s="225">
        <f t="shared" si="58"/>
        <v>22</v>
      </c>
      <c r="O13" s="225">
        <f t="shared" si="58"/>
        <v>66</v>
      </c>
      <c r="P13" s="225">
        <f t="shared" si="58"/>
        <v>31</v>
      </c>
      <c r="Q13" s="225">
        <f t="shared" si="58"/>
        <v>0</v>
      </c>
      <c r="R13" s="225">
        <f t="shared" si="58"/>
        <v>20</v>
      </c>
      <c r="S13" s="225">
        <f t="shared" si="58"/>
        <v>4</v>
      </c>
      <c r="T13" s="225">
        <f t="shared" si="58"/>
        <v>1178</v>
      </c>
      <c r="U13" s="225">
        <f t="shared" si="58"/>
        <v>65</v>
      </c>
      <c r="V13" s="225">
        <f t="shared" si="58"/>
        <v>1043</v>
      </c>
      <c r="W13" s="225">
        <f t="shared" si="58"/>
        <v>22</v>
      </c>
      <c r="X13" s="225">
        <f t="shared" si="58"/>
        <v>48</v>
      </c>
      <c r="Y13" s="225">
        <f t="shared" si="58"/>
        <v>22</v>
      </c>
      <c r="Z13" s="225">
        <f t="shared" si="58"/>
        <v>0</v>
      </c>
      <c r="AA13" s="225">
        <f t="shared" si="58"/>
        <v>15</v>
      </c>
      <c r="AB13" s="225">
        <f t="shared" si="58"/>
        <v>4</v>
      </c>
      <c r="AC13" s="225">
        <f t="shared" si="58"/>
        <v>514</v>
      </c>
      <c r="AD13" s="225">
        <f t="shared" si="58"/>
        <v>0</v>
      </c>
      <c r="AE13" s="225">
        <f t="shared" si="58"/>
        <v>24</v>
      </c>
      <c r="AF13" s="225">
        <f t="shared" si="58"/>
        <v>22991</v>
      </c>
      <c r="AG13" s="225">
        <f t="shared" si="58"/>
        <v>176</v>
      </c>
      <c r="AH13" s="225">
        <f t="shared" si="58"/>
        <v>0</v>
      </c>
      <c r="AI13" s="225">
        <f t="shared" si="58"/>
        <v>8</v>
      </c>
      <c r="AJ13" s="225">
        <f t="shared" si="58"/>
        <v>7694</v>
      </c>
      <c r="AK13" s="225">
        <f t="shared" si="58"/>
        <v>0</v>
      </c>
      <c r="AL13" s="225">
        <f t="shared" si="58"/>
        <v>280</v>
      </c>
      <c r="AM13" s="225">
        <f t="shared" si="58"/>
        <v>179</v>
      </c>
      <c r="AN13" s="225">
        <f t="shared" si="58"/>
        <v>0</v>
      </c>
      <c r="AO13" s="225">
        <f t="shared" si="58"/>
        <v>8</v>
      </c>
      <c r="AP13" s="225">
        <f t="shared" si="58"/>
        <v>7768</v>
      </c>
      <c r="AQ13" s="225">
        <f t="shared" si="58"/>
        <v>0</v>
      </c>
      <c r="AR13" s="225">
        <f t="shared" si="58"/>
        <v>280</v>
      </c>
      <c r="AS13" s="225">
        <f t="shared" si="58"/>
        <v>159</v>
      </c>
      <c r="AT13" s="225">
        <f t="shared" si="58"/>
        <v>0</v>
      </c>
      <c r="AU13" s="225">
        <f t="shared" si="58"/>
        <v>8</v>
      </c>
      <c r="AV13" s="225">
        <f t="shared" si="58"/>
        <v>6694</v>
      </c>
      <c r="AW13" s="225">
        <f t="shared" si="58"/>
        <v>0</v>
      </c>
      <c r="AX13" s="225">
        <f t="shared" si="58"/>
        <v>275</v>
      </c>
      <c r="AY13" s="225">
        <f t="shared" si="58"/>
        <v>1449.9</v>
      </c>
      <c r="AZ13" s="225">
        <f t="shared" si="58"/>
        <v>66</v>
      </c>
      <c r="BA13" s="225">
        <f>SUM(BA14:BA35)</f>
        <v>1230.9000000000001</v>
      </c>
      <c r="BB13" s="225">
        <f t="shared" si="58"/>
        <v>22</v>
      </c>
      <c r="BC13" s="225">
        <f t="shared" ref="BC13" si="59">SUM(BC14:BC35)</f>
        <v>131</v>
      </c>
      <c r="BD13" s="225">
        <f t="shared" si="58"/>
        <v>-181.9</v>
      </c>
      <c r="BE13" s="225">
        <f t="shared" si="58"/>
        <v>0</v>
      </c>
      <c r="BF13" s="225">
        <f t="shared" si="58"/>
        <v>-116.9</v>
      </c>
      <c r="BG13" s="225">
        <f t="shared" si="58"/>
        <v>0</v>
      </c>
      <c r="BH13" s="225">
        <f>SUM(BH14:BH35)</f>
        <v>-65</v>
      </c>
    </row>
    <row r="14" spans="1:60" s="173" customFormat="1" ht="24.75" customHeight="1" x14ac:dyDescent="0.25">
      <c r="A14" s="177">
        <v>1</v>
      </c>
      <c r="B14" s="178" t="s">
        <v>215</v>
      </c>
      <c r="C14" s="223">
        <f>E14+G14+I14</f>
        <v>11</v>
      </c>
      <c r="D14" s="223">
        <f>F14+H14+J14</f>
        <v>419</v>
      </c>
      <c r="E14" s="179">
        <v>4</v>
      </c>
      <c r="F14" s="180">
        <v>142</v>
      </c>
      <c r="G14" s="179">
        <v>4</v>
      </c>
      <c r="H14" s="180">
        <v>155</v>
      </c>
      <c r="I14" s="180">
        <v>3</v>
      </c>
      <c r="J14" s="180">
        <v>122</v>
      </c>
      <c r="K14" s="179">
        <f t="shared" ref="K14:K48" si="60">L14+M14+N14+O14</f>
        <v>29</v>
      </c>
      <c r="L14" s="179">
        <v>3</v>
      </c>
      <c r="M14" s="179">
        <v>22</v>
      </c>
      <c r="N14" s="179">
        <v>1</v>
      </c>
      <c r="O14" s="182">
        <v>3</v>
      </c>
      <c r="P14" s="186">
        <v>2</v>
      </c>
      <c r="Q14" s="182"/>
      <c r="R14" s="182">
        <v>1</v>
      </c>
      <c r="S14" s="182">
        <v>1</v>
      </c>
      <c r="T14" s="180">
        <f t="shared" ref="T14:T48" si="61">U14+V14+W14+X14</f>
        <v>23</v>
      </c>
      <c r="U14" s="179">
        <v>3</v>
      </c>
      <c r="V14" s="184">
        <v>19</v>
      </c>
      <c r="W14" s="179">
        <v>1</v>
      </c>
      <c r="X14" s="185">
        <v>0</v>
      </c>
      <c r="Y14" s="205"/>
      <c r="Z14" s="185"/>
      <c r="AA14" s="185"/>
      <c r="AB14" s="182">
        <v>1</v>
      </c>
      <c r="AC14" s="182">
        <f>AG14+AM14+AS14</f>
        <v>11</v>
      </c>
      <c r="AD14" s="182">
        <f>AH14+AN14+AT14</f>
        <v>0</v>
      </c>
      <c r="AE14" s="182">
        <f t="shared" ref="AE14" si="62">AI14+AO14+AU14</f>
        <v>0</v>
      </c>
      <c r="AF14" s="182">
        <f>AJ14+AK14+AL14+AP14+AQ14+AR14+AV14+AW14+AX14</f>
        <v>458</v>
      </c>
      <c r="AG14" s="180">
        <v>4</v>
      </c>
      <c r="AH14" s="180"/>
      <c r="AI14" s="180"/>
      <c r="AJ14" s="180">
        <v>180</v>
      </c>
      <c r="AK14" s="180"/>
      <c r="AL14" s="180"/>
      <c r="AM14" s="180">
        <v>3</v>
      </c>
      <c r="AN14" s="180"/>
      <c r="AO14" s="180"/>
      <c r="AP14" s="180">
        <v>128</v>
      </c>
      <c r="AQ14" s="180"/>
      <c r="AR14" s="180"/>
      <c r="AS14" s="180">
        <v>4</v>
      </c>
      <c r="AT14" s="180"/>
      <c r="AU14" s="180"/>
      <c r="AV14" s="180">
        <v>150</v>
      </c>
      <c r="AW14" s="180"/>
      <c r="AX14" s="180"/>
      <c r="AY14" s="179">
        <f t="shared" ref="AY14:AY35" si="63">(AZ14+BA14+BB14+BC14)</f>
        <v>33.75</v>
      </c>
      <c r="AZ14" s="179">
        <v>3</v>
      </c>
      <c r="BA14" s="179">
        <f>((AG14+AM14+AS14)*2.25)</f>
        <v>24.75</v>
      </c>
      <c r="BB14" s="179">
        <v>1</v>
      </c>
      <c r="BC14" s="186">
        <v>5</v>
      </c>
      <c r="BD14" s="228">
        <f t="shared" ref="BD14:BD35" si="64">BE14+BF14+BH14</f>
        <v>-4.75</v>
      </c>
      <c r="BE14" s="179">
        <f>L14-AZ14</f>
        <v>0</v>
      </c>
      <c r="BF14" s="179">
        <f t="shared" ref="BF14:BG14" si="65">M14-BA14</f>
        <v>-2.75</v>
      </c>
      <c r="BG14" s="179">
        <f t="shared" si="65"/>
        <v>0</v>
      </c>
      <c r="BH14" s="179">
        <f>O14-BC14</f>
        <v>-2</v>
      </c>
    </row>
    <row r="15" spans="1:60" s="173" customFormat="1" ht="22.5" customHeight="1" x14ac:dyDescent="0.25">
      <c r="A15" s="200">
        <v>2</v>
      </c>
      <c r="B15" s="178" t="s">
        <v>268</v>
      </c>
      <c r="C15" s="223">
        <f t="shared" ref="C15:C35" si="66">E15+G15+I15</f>
        <v>10</v>
      </c>
      <c r="D15" s="223">
        <f t="shared" ref="D15:D35" si="67">F15+H15+J15</f>
        <v>370</v>
      </c>
      <c r="E15" s="179">
        <v>4</v>
      </c>
      <c r="F15" s="179">
        <v>140</v>
      </c>
      <c r="G15" s="179">
        <v>3</v>
      </c>
      <c r="H15" s="179">
        <v>110</v>
      </c>
      <c r="I15" s="179">
        <v>3</v>
      </c>
      <c r="J15" s="179">
        <v>120</v>
      </c>
      <c r="K15" s="179">
        <f t="shared" ref="K15:K35" si="68">L15+M15+N15+O15</f>
        <v>28</v>
      </c>
      <c r="L15" s="179">
        <v>3</v>
      </c>
      <c r="M15" s="179">
        <v>22</v>
      </c>
      <c r="N15" s="179">
        <v>1</v>
      </c>
      <c r="O15" s="182">
        <v>2</v>
      </c>
      <c r="P15" s="186">
        <v>1</v>
      </c>
      <c r="Q15" s="182"/>
      <c r="R15" s="182">
        <v>1</v>
      </c>
      <c r="S15" s="182">
        <v>1</v>
      </c>
      <c r="T15" s="180">
        <f t="shared" ref="T15:T35" si="69">U15+V15+W15+X15</f>
        <v>27</v>
      </c>
      <c r="U15" s="179">
        <v>2</v>
      </c>
      <c r="V15" s="184">
        <v>22</v>
      </c>
      <c r="W15" s="179">
        <v>1</v>
      </c>
      <c r="X15" s="201">
        <v>2</v>
      </c>
      <c r="Y15" s="221">
        <v>1</v>
      </c>
      <c r="Z15" s="201"/>
      <c r="AA15" s="201">
        <v>1</v>
      </c>
      <c r="AB15" s="182">
        <v>1</v>
      </c>
      <c r="AC15" s="182">
        <f t="shared" ref="AC15:AC35" si="70">AG15+AM15+AS15</f>
        <v>11</v>
      </c>
      <c r="AD15" s="182">
        <f t="shared" ref="AD15:AD35" si="71">AH15+AN15+AT15</f>
        <v>0</v>
      </c>
      <c r="AE15" s="182">
        <f t="shared" ref="AE15:AE35" si="72">AI15+AO15+AU15</f>
        <v>0</v>
      </c>
      <c r="AF15" s="182">
        <f t="shared" ref="AF15:AF35" si="73">AJ15+AK15+AL15+AP15+AQ15+AR15+AV15+AW15+AX15</f>
        <v>400</v>
      </c>
      <c r="AG15" s="179">
        <v>4</v>
      </c>
      <c r="AH15" s="179"/>
      <c r="AI15" s="179"/>
      <c r="AJ15" s="179">
        <v>150</v>
      </c>
      <c r="AK15" s="179"/>
      <c r="AL15" s="179"/>
      <c r="AM15" s="179">
        <v>4</v>
      </c>
      <c r="AN15" s="179"/>
      <c r="AO15" s="179"/>
      <c r="AP15" s="179">
        <v>140</v>
      </c>
      <c r="AQ15" s="179"/>
      <c r="AR15" s="179"/>
      <c r="AS15" s="179">
        <v>3</v>
      </c>
      <c r="AT15" s="179"/>
      <c r="AU15" s="179"/>
      <c r="AV15" s="179">
        <v>110</v>
      </c>
      <c r="AW15" s="179"/>
      <c r="AX15" s="179"/>
      <c r="AY15" s="179">
        <f t="shared" si="63"/>
        <v>33.75</v>
      </c>
      <c r="AZ15" s="179">
        <v>3</v>
      </c>
      <c r="BA15" s="179">
        <f t="shared" ref="BA15:BA25" si="74">((AG15+AM15+AS15)*2.25)</f>
        <v>24.75</v>
      </c>
      <c r="BB15" s="179">
        <v>1</v>
      </c>
      <c r="BC15" s="186">
        <v>5</v>
      </c>
      <c r="BD15" s="228">
        <f t="shared" si="64"/>
        <v>-5.75</v>
      </c>
      <c r="BE15" s="179">
        <f t="shared" ref="BE15:BE35" si="75">L15-AZ15</f>
        <v>0</v>
      </c>
      <c r="BF15" s="179">
        <f t="shared" ref="BF15:BF35" si="76">M15-BA15</f>
        <v>-2.75</v>
      </c>
      <c r="BG15" s="179">
        <f t="shared" ref="BG15:BG35" si="77">N15-BB15</f>
        <v>0</v>
      </c>
      <c r="BH15" s="179">
        <f t="shared" ref="BH15:BH48" si="78">O15-BC15</f>
        <v>-3</v>
      </c>
    </row>
    <row r="16" spans="1:60" s="173" customFormat="1" ht="22.5" customHeight="1" x14ac:dyDescent="0.25">
      <c r="A16" s="177">
        <v>3</v>
      </c>
      <c r="B16" s="178" t="s">
        <v>270</v>
      </c>
      <c r="C16" s="223">
        <f t="shared" si="66"/>
        <v>28</v>
      </c>
      <c r="D16" s="223">
        <f t="shared" si="67"/>
        <v>1092</v>
      </c>
      <c r="E16" s="179">
        <v>10</v>
      </c>
      <c r="F16" s="179">
        <v>407</v>
      </c>
      <c r="G16" s="179">
        <v>9</v>
      </c>
      <c r="H16" s="179">
        <v>332</v>
      </c>
      <c r="I16" s="179">
        <v>9</v>
      </c>
      <c r="J16" s="179">
        <v>353</v>
      </c>
      <c r="K16" s="179">
        <f t="shared" si="68"/>
        <v>68</v>
      </c>
      <c r="L16" s="179">
        <v>3</v>
      </c>
      <c r="M16" s="179">
        <v>61</v>
      </c>
      <c r="N16" s="179">
        <v>1</v>
      </c>
      <c r="O16" s="182">
        <v>3</v>
      </c>
      <c r="P16" s="186">
        <v>2</v>
      </c>
      <c r="Q16" s="182"/>
      <c r="R16" s="182">
        <v>1</v>
      </c>
      <c r="S16" s="182"/>
      <c r="T16" s="180">
        <f t="shared" si="69"/>
        <v>67</v>
      </c>
      <c r="U16" s="179">
        <v>3</v>
      </c>
      <c r="V16" s="179">
        <v>60</v>
      </c>
      <c r="W16" s="179">
        <v>1</v>
      </c>
      <c r="X16" s="182">
        <v>3</v>
      </c>
      <c r="Y16" s="186">
        <v>2</v>
      </c>
      <c r="Z16" s="182"/>
      <c r="AA16" s="182">
        <v>1</v>
      </c>
      <c r="AB16" s="182"/>
      <c r="AC16" s="182">
        <f t="shared" si="70"/>
        <v>28</v>
      </c>
      <c r="AD16" s="182">
        <f t="shared" si="71"/>
        <v>0</v>
      </c>
      <c r="AE16" s="182">
        <f t="shared" si="72"/>
        <v>0</v>
      </c>
      <c r="AF16" s="182">
        <f t="shared" si="73"/>
        <v>1175</v>
      </c>
      <c r="AG16" s="179">
        <v>10</v>
      </c>
      <c r="AH16" s="179"/>
      <c r="AI16" s="179"/>
      <c r="AJ16" s="179">
        <v>425</v>
      </c>
      <c r="AK16" s="179"/>
      <c r="AL16" s="179"/>
      <c r="AM16" s="179">
        <v>10</v>
      </c>
      <c r="AN16" s="179"/>
      <c r="AO16" s="179"/>
      <c r="AP16" s="179">
        <v>415</v>
      </c>
      <c r="AQ16" s="179"/>
      <c r="AR16" s="179"/>
      <c r="AS16" s="179">
        <v>8</v>
      </c>
      <c r="AT16" s="179"/>
      <c r="AU16" s="179"/>
      <c r="AV16" s="179">
        <v>335</v>
      </c>
      <c r="AW16" s="179"/>
      <c r="AX16" s="179"/>
      <c r="AY16" s="179">
        <f t="shared" si="63"/>
        <v>73</v>
      </c>
      <c r="AZ16" s="179">
        <v>3</v>
      </c>
      <c r="BA16" s="179">
        <f t="shared" si="74"/>
        <v>63</v>
      </c>
      <c r="BB16" s="179">
        <v>1</v>
      </c>
      <c r="BC16" s="186">
        <v>6</v>
      </c>
      <c r="BD16" s="228">
        <f t="shared" si="64"/>
        <v>-5</v>
      </c>
      <c r="BE16" s="179">
        <f t="shared" si="75"/>
        <v>0</v>
      </c>
      <c r="BF16" s="179">
        <f t="shared" si="76"/>
        <v>-2</v>
      </c>
      <c r="BG16" s="179">
        <f t="shared" si="77"/>
        <v>0</v>
      </c>
      <c r="BH16" s="179">
        <f t="shared" si="78"/>
        <v>-3</v>
      </c>
    </row>
    <row r="17" spans="1:60" s="173" customFormat="1" ht="30" customHeight="1" x14ac:dyDescent="0.25">
      <c r="A17" s="200">
        <v>4</v>
      </c>
      <c r="B17" s="178" t="s">
        <v>271</v>
      </c>
      <c r="C17" s="223">
        <f t="shared" si="66"/>
        <v>14</v>
      </c>
      <c r="D17" s="223">
        <f t="shared" si="67"/>
        <v>571</v>
      </c>
      <c r="E17" s="179">
        <v>5</v>
      </c>
      <c r="F17" s="179">
        <v>221</v>
      </c>
      <c r="G17" s="179">
        <v>4</v>
      </c>
      <c r="H17" s="179">
        <v>151</v>
      </c>
      <c r="I17" s="179">
        <v>5</v>
      </c>
      <c r="J17" s="179">
        <v>199</v>
      </c>
      <c r="K17" s="179">
        <f t="shared" si="68"/>
        <v>37</v>
      </c>
      <c r="L17" s="179">
        <v>3</v>
      </c>
      <c r="M17" s="179">
        <v>31</v>
      </c>
      <c r="N17" s="179">
        <v>1</v>
      </c>
      <c r="O17" s="182">
        <v>2</v>
      </c>
      <c r="P17" s="186">
        <v>1</v>
      </c>
      <c r="Q17" s="182"/>
      <c r="R17" s="182">
        <v>1</v>
      </c>
      <c r="S17" s="182"/>
      <c r="T17" s="180">
        <f t="shared" si="69"/>
        <v>37</v>
      </c>
      <c r="U17" s="179">
        <v>3</v>
      </c>
      <c r="V17" s="179">
        <v>31</v>
      </c>
      <c r="W17" s="179">
        <v>1</v>
      </c>
      <c r="X17" s="182">
        <v>2</v>
      </c>
      <c r="Y17" s="186">
        <v>1</v>
      </c>
      <c r="Z17" s="182"/>
      <c r="AA17" s="182">
        <v>1</v>
      </c>
      <c r="AB17" s="182"/>
      <c r="AC17" s="182">
        <f t="shared" si="70"/>
        <v>14</v>
      </c>
      <c r="AD17" s="182">
        <f t="shared" si="71"/>
        <v>0</v>
      </c>
      <c r="AE17" s="182">
        <f t="shared" si="72"/>
        <v>0</v>
      </c>
      <c r="AF17" s="182">
        <f t="shared" si="73"/>
        <v>601</v>
      </c>
      <c r="AG17" s="179">
        <v>5</v>
      </c>
      <c r="AH17" s="179"/>
      <c r="AI17" s="179"/>
      <c r="AJ17" s="179">
        <v>230</v>
      </c>
      <c r="AK17" s="179"/>
      <c r="AL17" s="179"/>
      <c r="AM17" s="179">
        <v>5</v>
      </c>
      <c r="AN17" s="179"/>
      <c r="AO17" s="179"/>
      <c r="AP17" s="179">
        <v>221</v>
      </c>
      <c r="AQ17" s="179"/>
      <c r="AR17" s="179"/>
      <c r="AS17" s="179">
        <v>4</v>
      </c>
      <c r="AT17" s="179"/>
      <c r="AU17" s="179"/>
      <c r="AV17" s="179">
        <v>150</v>
      </c>
      <c r="AW17" s="179"/>
      <c r="AX17" s="179"/>
      <c r="AY17" s="179">
        <f t="shared" si="63"/>
        <v>40.5</v>
      </c>
      <c r="AZ17" s="179">
        <v>3</v>
      </c>
      <c r="BA17" s="179">
        <f t="shared" si="74"/>
        <v>31.5</v>
      </c>
      <c r="BB17" s="179">
        <v>1</v>
      </c>
      <c r="BC17" s="186">
        <v>5</v>
      </c>
      <c r="BD17" s="228">
        <f t="shared" si="64"/>
        <v>-3.5</v>
      </c>
      <c r="BE17" s="179">
        <f t="shared" si="75"/>
        <v>0</v>
      </c>
      <c r="BF17" s="179">
        <f t="shared" si="76"/>
        <v>-0.5</v>
      </c>
      <c r="BG17" s="179">
        <f t="shared" si="77"/>
        <v>0</v>
      </c>
      <c r="BH17" s="179">
        <f t="shared" si="78"/>
        <v>-3</v>
      </c>
    </row>
    <row r="18" spans="1:60" s="173" customFormat="1" ht="21" customHeight="1" x14ac:dyDescent="0.25">
      <c r="A18" s="177">
        <v>5</v>
      </c>
      <c r="B18" s="178" t="s">
        <v>272</v>
      </c>
      <c r="C18" s="223">
        <f t="shared" si="66"/>
        <v>17</v>
      </c>
      <c r="D18" s="223">
        <f t="shared" si="67"/>
        <v>712</v>
      </c>
      <c r="E18" s="179">
        <v>6</v>
      </c>
      <c r="F18" s="179">
        <v>265</v>
      </c>
      <c r="G18" s="179">
        <v>6</v>
      </c>
      <c r="H18" s="179">
        <v>238</v>
      </c>
      <c r="I18" s="179">
        <v>5</v>
      </c>
      <c r="J18" s="179">
        <v>209</v>
      </c>
      <c r="K18" s="179">
        <f t="shared" si="68"/>
        <v>43</v>
      </c>
      <c r="L18" s="179">
        <v>3</v>
      </c>
      <c r="M18" s="179">
        <v>36</v>
      </c>
      <c r="N18" s="179">
        <v>1</v>
      </c>
      <c r="O18" s="182">
        <v>3</v>
      </c>
      <c r="P18" s="186">
        <v>2</v>
      </c>
      <c r="Q18" s="182"/>
      <c r="R18" s="182">
        <v>1</v>
      </c>
      <c r="S18" s="182"/>
      <c r="T18" s="180">
        <f t="shared" si="69"/>
        <v>38</v>
      </c>
      <c r="U18" s="179">
        <v>3</v>
      </c>
      <c r="V18" s="184">
        <v>33</v>
      </c>
      <c r="W18" s="179">
        <v>1</v>
      </c>
      <c r="X18" s="185">
        <v>1</v>
      </c>
      <c r="Y18" s="205"/>
      <c r="Z18" s="185"/>
      <c r="AA18" s="185">
        <v>1</v>
      </c>
      <c r="AB18" s="182"/>
      <c r="AC18" s="182">
        <f t="shared" si="70"/>
        <v>18</v>
      </c>
      <c r="AD18" s="182">
        <f t="shared" si="71"/>
        <v>0</v>
      </c>
      <c r="AE18" s="182">
        <f t="shared" si="72"/>
        <v>0</v>
      </c>
      <c r="AF18" s="182">
        <f t="shared" si="73"/>
        <v>767</v>
      </c>
      <c r="AG18" s="179">
        <v>6</v>
      </c>
      <c r="AH18" s="179"/>
      <c r="AI18" s="179"/>
      <c r="AJ18" s="179">
        <v>267</v>
      </c>
      <c r="AK18" s="179"/>
      <c r="AL18" s="179"/>
      <c r="AM18" s="179">
        <v>6</v>
      </c>
      <c r="AN18" s="179"/>
      <c r="AO18" s="179"/>
      <c r="AP18" s="179">
        <v>265</v>
      </c>
      <c r="AQ18" s="179"/>
      <c r="AR18" s="179"/>
      <c r="AS18" s="179">
        <v>6</v>
      </c>
      <c r="AT18" s="179"/>
      <c r="AU18" s="179"/>
      <c r="AV18" s="179">
        <v>235</v>
      </c>
      <c r="AW18" s="179"/>
      <c r="AX18" s="179"/>
      <c r="AY18" s="179">
        <f t="shared" si="63"/>
        <v>49.5</v>
      </c>
      <c r="AZ18" s="179">
        <v>3</v>
      </c>
      <c r="BA18" s="179">
        <f t="shared" si="74"/>
        <v>40.5</v>
      </c>
      <c r="BB18" s="179">
        <v>1</v>
      </c>
      <c r="BC18" s="186">
        <v>5</v>
      </c>
      <c r="BD18" s="228">
        <f t="shared" si="64"/>
        <v>-6.5</v>
      </c>
      <c r="BE18" s="179">
        <f t="shared" si="75"/>
        <v>0</v>
      </c>
      <c r="BF18" s="179">
        <f t="shared" si="76"/>
        <v>-4.5</v>
      </c>
      <c r="BG18" s="179">
        <f t="shared" si="77"/>
        <v>0</v>
      </c>
      <c r="BH18" s="179">
        <f t="shared" si="78"/>
        <v>-2</v>
      </c>
    </row>
    <row r="19" spans="1:60" s="173" customFormat="1" ht="21" customHeight="1" x14ac:dyDescent="0.25">
      <c r="A19" s="200">
        <v>6</v>
      </c>
      <c r="B19" s="178" t="s">
        <v>274</v>
      </c>
      <c r="C19" s="223">
        <f t="shared" si="66"/>
        <v>13</v>
      </c>
      <c r="D19" s="223">
        <f t="shared" si="67"/>
        <v>506</v>
      </c>
      <c r="E19" s="179">
        <v>5</v>
      </c>
      <c r="F19" s="179">
        <v>198</v>
      </c>
      <c r="G19" s="179">
        <v>4</v>
      </c>
      <c r="H19" s="179">
        <v>165</v>
      </c>
      <c r="I19" s="179">
        <v>4</v>
      </c>
      <c r="J19" s="179">
        <v>143</v>
      </c>
      <c r="K19" s="179">
        <f t="shared" si="68"/>
        <v>34</v>
      </c>
      <c r="L19" s="179">
        <v>3</v>
      </c>
      <c r="M19" s="179">
        <v>27</v>
      </c>
      <c r="N19" s="179">
        <v>1</v>
      </c>
      <c r="O19" s="182">
        <v>3</v>
      </c>
      <c r="P19" s="186">
        <v>2</v>
      </c>
      <c r="Q19" s="182"/>
      <c r="R19" s="182">
        <v>1</v>
      </c>
      <c r="S19" s="182"/>
      <c r="T19" s="180">
        <f t="shared" si="69"/>
        <v>31</v>
      </c>
      <c r="U19" s="179">
        <v>3</v>
      </c>
      <c r="V19" s="184">
        <v>24</v>
      </c>
      <c r="W19" s="179">
        <v>1</v>
      </c>
      <c r="X19" s="185">
        <v>3</v>
      </c>
      <c r="Y19" s="205">
        <v>2</v>
      </c>
      <c r="Z19" s="185"/>
      <c r="AA19" s="185">
        <v>1</v>
      </c>
      <c r="AB19" s="182"/>
      <c r="AC19" s="182">
        <f t="shared" si="70"/>
        <v>13</v>
      </c>
      <c r="AD19" s="182">
        <f t="shared" si="71"/>
        <v>0</v>
      </c>
      <c r="AE19" s="182">
        <f t="shared" si="72"/>
        <v>0</v>
      </c>
      <c r="AF19" s="182">
        <f t="shared" si="73"/>
        <v>555</v>
      </c>
      <c r="AG19" s="179">
        <v>5</v>
      </c>
      <c r="AH19" s="179"/>
      <c r="AI19" s="179"/>
      <c r="AJ19" s="179">
        <v>196</v>
      </c>
      <c r="AK19" s="179"/>
      <c r="AL19" s="179"/>
      <c r="AM19" s="179">
        <v>4</v>
      </c>
      <c r="AN19" s="179"/>
      <c r="AO19" s="179"/>
      <c r="AP19" s="179">
        <v>196</v>
      </c>
      <c r="AQ19" s="179"/>
      <c r="AR19" s="179"/>
      <c r="AS19" s="179">
        <v>4</v>
      </c>
      <c r="AT19" s="179"/>
      <c r="AU19" s="179"/>
      <c r="AV19" s="179">
        <v>163</v>
      </c>
      <c r="AW19" s="179"/>
      <c r="AX19" s="179"/>
      <c r="AY19" s="179">
        <f t="shared" si="63"/>
        <v>38.25</v>
      </c>
      <c r="AZ19" s="180">
        <v>3</v>
      </c>
      <c r="BA19" s="179">
        <f t="shared" si="74"/>
        <v>29.25</v>
      </c>
      <c r="BB19" s="179">
        <v>1</v>
      </c>
      <c r="BC19" s="186">
        <v>5</v>
      </c>
      <c r="BD19" s="228">
        <f t="shared" si="64"/>
        <v>-4.25</v>
      </c>
      <c r="BE19" s="179">
        <f t="shared" si="75"/>
        <v>0</v>
      </c>
      <c r="BF19" s="179">
        <f t="shared" si="76"/>
        <v>-2.25</v>
      </c>
      <c r="BG19" s="179">
        <f t="shared" si="77"/>
        <v>0</v>
      </c>
      <c r="BH19" s="179">
        <f t="shared" si="78"/>
        <v>-2</v>
      </c>
    </row>
    <row r="20" spans="1:60" s="173" customFormat="1" ht="23.25" customHeight="1" x14ac:dyDescent="0.25">
      <c r="A20" s="177">
        <v>7</v>
      </c>
      <c r="B20" s="178" t="s">
        <v>275</v>
      </c>
      <c r="C20" s="223">
        <f t="shared" si="66"/>
        <v>31</v>
      </c>
      <c r="D20" s="223">
        <f t="shared" si="67"/>
        <v>1289</v>
      </c>
      <c r="E20" s="179">
        <v>12</v>
      </c>
      <c r="F20" s="179">
        <v>485</v>
      </c>
      <c r="G20" s="179">
        <v>9</v>
      </c>
      <c r="H20" s="179">
        <v>379</v>
      </c>
      <c r="I20" s="179">
        <v>10</v>
      </c>
      <c r="J20" s="179">
        <v>425</v>
      </c>
      <c r="K20" s="179">
        <f t="shared" si="68"/>
        <v>71</v>
      </c>
      <c r="L20" s="179">
        <v>4</v>
      </c>
      <c r="M20" s="179">
        <v>63</v>
      </c>
      <c r="N20" s="179">
        <v>1</v>
      </c>
      <c r="O20" s="182">
        <v>3</v>
      </c>
      <c r="P20" s="186">
        <v>2</v>
      </c>
      <c r="Q20" s="182"/>
      <c r="R20" s="182">
        <v>1</v>
      </c>
      <c r="S20" s="182">
        <v>1</v>
      </c>
      <c r="T20" s="180">
        <f t="shared" si="69"/>
        <v>65</v>
      </c>
      <c r="U20" s="179">
        <v>4</v>
      </c>
      <c r="V20" s="184">
        <v>58</v>
      </c>
      <c r="W20" s="179">
        <v>1</v>
      </c>
      <c r="X20" s="185">
        <v>2</v>
      </c>
      <c r="Y20" s="205">
        <v>1</v>
      </c>
      <c r="Z20" s="185"/>
      <c r="AA20" s="185">
        <v>1</v>
      </c>
      <c r="AB20" s="182">
        <v>1</v>
      </c>
      <c r="AC20" s="182">
        <f t="shared" si="70"/>
        <v>31</v>
      </c>
      <c r="AD20" s="182">
        <f t="shared" si="71"/>
        <v>0</v>
      </c>
      <c r="AE20" s="182">
        <f t="shared" si="72"/>
        <v>0</v>
      </c>
      <c r="AF20" s="182">
        <f t="shared" si="73"/>
        <v>1345</v>
      </c>
      <c r="AG20" s="179">
        <v>11</v>
      </c>
      <c r="AH20" s="179"/>
      <c r="AI20" s="179"/>
      <c r="AJ20" s="179">
        <v>495</v>
      </c>
      <c r="AK20" s="179"/>
      <c r="AL20" s="179"/>
      <c r="AM20" s="179">
        <v>11</v>
      </c>
      <c r="AN20" s="179"/>
      <c r="AO20" s="179"/>
      <c r="AP20" s="179">
        <v>465</v>
      </c>
      <c r="AQ20" s="179"/>
      <c r="AR20" s="179"/>
      <c r="AS20" s="179">
        <v>9</v>
      </c>
      <c r="AT20" s="179"/>
      <c r="AU20" s="179"/>
      <c r="AV20" s="179">
        <v>385</v>
      </c>
      <c r="AW20" s="179"/>
      <c r="AX20" s="179"/>
      <c r="AY20" s="179">
        <f t="shared" si="63"/>
        <v>79.75</v>
      </c>
      <c r="AZ20" s="179">
        <v>3</v>
      </c>
      <c r="BA20" s="179">
        <f t="shared" si="74"/>
        <v>69.75</v>
      </c>
      <c r="BB20" s="179">
        <v>1</v>
      </c>
      <c r="BC20" s="186">
        <v>6</v>
      </c>
      <c r="BD20" s="228">
        <f t="shared" si="64"/>
        <v>-8.75</v>
      </c>
      <c r="BE20" s="179">
        <f t="shared" si="75"/>
        <v>1</v>
      </c>
      <c r="BF20" s="179">
        <f t="shared" si="76"/>
        <v>-6.75</v>
      </c>
      <c r="BG20" s="179">
        <f t="shared" si="77"/>
        <v>0</v>
      </c>
      <c r="BH20" s="179">
        <f t="shared" si="78"/>
        <v>-3</v>
      </c>
    </row>
    <row r="21" spans="1:60" s="173" customFormat="1" ht="23.25" customHeight="1" x14ac:dyDescent="0.25">
      <c r="A21" s="200">
        <v>8</v>
      </c>
      <c r="B21" s="178" t="s">
        <v>276</v>
      </c>
      <c r="C21" s="223">
        <f t="shared" si="66"/>
        <v>19</v>
      </c>
      <c r="D21" s="223">
        <f t="shared" si="67"/>
        <v>717</v>
      </c>
      <c r="E21" s="179">
        <v>7</v>
      </c>
      <c r="F21" s="179">
        <v>271</v>
      </c>
      <c r="G21" s="179">
        <v>6</v>
      </c>
      <c r="H21" s="179">
        <v>220</v>
      </c>
      <c r="I21" s="179">
        <v>6</v>
      </c>
      <c r="J21" s="179">
        <v>226</v>
      </c>
      <c r="K21" s="179">
        <f t="shared" si="68"/>
        <v>47</v>
      </c>
      <c r="L21" s="179">
        <v>2</v>
      </c>
      <c r="M21" s="179">
        <v>41</v>
      </c>
      <c r="N21" s="179">
        <v>1</v>
      </c>
      <c r="O21" s="182">
        <v>3</v>
      </c>
      <c r="P21" s="186">
        <v>2</v>
      </c>
      <c r="Q21" s="182"/>
      <c r="R21" s="182">
        <v>1</v>
      </c>
      <c r="S21" s="182"/>
      <c r="T21" s="180">
        <f t="shared" si="69"/>
        <v>46</v>
      </c>
      <c r="U21" s="179">
        <v>2</v>
      </c>
      <c r="V21" s="179">
        <v>40</v>
      </c>
      <c r="W21" s="179">
        <v>1</v>
      </c>
      <c r="X21" s="182">
        <v>3</v>
      </c>
      <c r="Y21" s="186">
        <v>2</v>
      </c>
      <c r="Z21" s="182"/>
      <c r="AA21" s="182">
        <v>1</v>
      </c>
      <c r="AB21" s="182"/>
      <c r="AC21" s="182">
        <f t="shared" si="70"/>
        <v>19</v>
      </c>
      <c r="AD21" s="182">
        <f t="shared" si="71"/>
        <v>0</v>
      </c>
      <c r="AE21" s="182">
        <f t="shared" si="72"/>
        <v>0</v>
      </c>
      <c r="AF21" s="182">
        <f t="shared" si="73"/>
        <v>755</v>
      </c>
      <c r="AG21" s="179">
        <v>7</v>
      </c>
      <c r="AH21" s="179"/>
      <c r="AI21" s="179"/>
      <c r="AJ21" s="179">
        <v>280</v>
      </c>
      <c r="AK21" s="179"/>
      <c r="AL21" s="179"/>
      <c r="AM21" s="179">
        <v>6</v>
      </c>
      <c r="AN21" s="179"/>
      <c r="AO21" s="179"/>
      <c r="AP21" s="179">
        <v>260</v>
      </c>
      <c r="AQ21" s="179"/>
      <c r="AR21" s="179"/>
      <c r="AS21" s="180">
        <v>6</v>
      </c>
      <c r="AT21" s="180"/>
      <c r="AU21" s="180"/>
      <c r="AV21" s="180">
        <v>215</v>
      </c>
      <c r="AW21" s="179"/>
      <c r="AX21" s="179"/>
      <c r="AY21" s="179">
        <f t="shared" si="63"/>
        <v>51.75</v>
      </c>
      <c r="AZ21" s="179">
        <v>3</v>
      </c>
      <c r="BA21" s="179">
        <f t="shared" si="74"/>
        <v>42.75</v>
      </c>
      <c r="BB21" s="179">
        <v>1</v>
      </c>
      <c r="BC21" s="186">
        <v>5</v>
      </c>
      <c r="BD21" s="228">
        <f t="shared" si="64"/>
        <v>-4.75</v>
      </c>
      <c r="BE21" s="179">
        <f t="shared" si="75"/>
        <v>-1</v>
      </c>
      <c r="BF21" s="179">
        <f t="shared" si="76"/>
        <v>-1.75</v>
      </c>
      <c r="BG21" s="179">
        <f t="shared" si="77"/>
        <v>0</v>
      </c>
      <c r="BH21" s="179">
        <f t="shared" si="78"/>
        <v>-2</v>
      </c>
    </row>
    <row r="22" spans="1:60" s="173" customFormat="1" ht="23.25" customHeight="1" x14ac:dyDescent="0.25">
      <c r="A22" s="177">
        <v>9</v>
      </c>
      <c r="B22" s="178" t="s">
        <v>277</v>
      </c>
      <c r="C22" s="223">
        <f t="shared" si="66"/>
        <v>33</v>
      </c>
      <c r="D22" s="223">
        <f t="shared" si="67"/>
        <v>1323</v>
      </c>
      <c r="E22" s="179">
        <v>12</v>
      </c>
      <c r="F22" s="179">
        <v>485</v>
      </c>
      <c r="G22" s="179">
        <v>11</v>
      </c>
      <c r="H22" s="179">
        <v>432</v>
      </c>
      <c r="I22" s="179">
        <v>10</v>
      </c>
      <c r="J22" s="179">
        <v>406</v>
      </c>
      <c r="K22" s="179">
        <f t="shared" si="68"/>
        <v>74</v>
      </c>
      <c r="L22" s="179">
        <v>3</v>
      </c>
      <c r="M22" s="179">
        <v>67</v>
      </c>
      <c r="N22" s="179">
        <v>1</v>
      </c>
      <c r="O22" s="182">
        <v>3</v>
      </c>
      <c r="P22" s="186">
        <v>2</v>
      </c>
      <c r="Q22" s="182"/>
      <c r="R22" s="182">
        <v>1</v>
      </c>
      <c r="S22" s="182"/>
      <c r="T22" s="180">
        <f t="shared" si="69"/>
        <v>64</v>
      </c>
      <c r="U22" s="179">
        <v>3</v>
      </c>
      <c r="V22" s="184">
        <v>57</v>
      </c>
      <c r="W22" s="179">
        <v>1</v>
      </c>
      <c r="X22" s="182">
        <v>3</v>
      </c>
      <c r="Y22" s="186">
        <v>2</v>
      </c>
      <c r="Z22" s="182"/>
      <c r="AA22" s="182">
        <v>1</v>
      </c>
      <c r="AB22" s="182"/>
      <c r="AC22" s="182">
        <f t="shared" si="70"/>
        <v>33</v>
      </c>
      <c r="AD22" s="182">
        <f t="shared" si="71"/>
        <v>0</v>
      </c>
      <c r="AE22" s="182">
        <f t="shared" si="72"/>
        <v>0</v>
      </c>
      <c r="AF22" s="182">
        <f t="shared" si="73"/>
        <v>1417</v>
      </c>
      <c r="AG22" s="179">
        <v>12</v>
      </c>
      <c r="AH22" s="179"/>
      <c r="AI22" s="179"/>
      <c r="AJ22" s="179">
        <v>500</v>
      </c>
      <c r="AK22" s="179"/>
      <c r="AL22" s="179"/>
      <c r="AM22" s="179">
        <v>11</v>
      </c>
      <c r="AN22" s="179"/>
      <c r="AO22" s="179"/>
      <c r="AP22" s="179">
        <v>485</v>
      </c>
      <c r="AQ22" s="179"/>
      <c r="AR22" s="179"/>
      <c r="AS22" s="179">
        <v>10</v>
      </c>
      <c r="AT22" s="179"/>
      <c r="AU22" s="179"/>
      <c r="AV22" s="179">
        <v>432</v>
      </c>
      <c r="AW22" s="179"/>
      <c r="AX22" s="179"/>
      <c r="AY22" s="179">
        <f t="shared" si="63"/>
        <v>84.25</v>
      </c>
      <c r="AZ22" s="179">
        <v>3</v>
      </c>
      <c r="BA22" s="179">
        <f t="shared" si="74"/>
        <v>74.25</v>
      </c>
      <c r="BB22" s="179">
        <v>1</v>
      </c>
      <c r="BC22" s="186">
        <v>6</v>
      </c>
      <c r="BD22" s="228">
        <f t="shared" si="64"/>
        <v>-10.25</v>
      </c>
      <c r="BE22" s="179">
        <f t="shared" si="75"/>
        <v>0</v>
      </c>
      <c r="BF22" s="179">
        <f t="shared" si="76"/>
        <v>-7.25</v>
      </c>
      <c r="BG22" s="179">
        <f t="shared" si="77"/>
        <v>0</v>
      </c>
      <c r="BH22" s="179">
        <f t="shared" si="78"/>
        <v>-3</v>
      </c>
    </row>
    <row r="23" spans="1:60" s="173" customFormat="1" ht="28.5" customHeight="1" x14ac:dyDescent="0.25">
      <c r="A23" s="200">
        <v>10</v>
      </c>
      <c r="B23" s="178" t="s">
        <v>278</v>
      </c>
      <c r="C23" s="223">
        <f t="shared" si="66"/>
        <v>22</v>
      </c>
      <c r="D23" s="223">
        <f t="shared" si="67"/>
        <v>924</v>
      </c>
      <c r="E23" s="179">
        <v>8</v>
      </c>
      <c r="F23" s="179">
        <v>343</v>
      </c>
      <c r="G23" s="179">
        <v>8</v>
      </c>
      <c r="H23" s="179">
        <v>322</v>
      </c>
      <c r="I23" s="179">
        <v>6</v>
      </c>
      <c r="J23" s="179">
        <v>259</v>
      </c>
      <c r="K23" s="179">
        <f t="shared" si="68"/>
        <v>54</v>
      </c>
      <c r="L23" s="179">
        <v>3</v>
      </c>
      <c r="M23" s="179">
        <v>47</v>
      </c>
      <c r="N23" s="179">
        <v>1</v>
      </c>
      <c r="O23" s="182">
        <v>3</v>
      </c>
      <c r="P23" s="186">
        <v>2</v>
      </c>
      <c r="Q23" s="182"/>
      <c r="R23" s="182">
        <v>1</v>
      </c>
      <c r="S23" s="182"/>
      <c r="T23" s="180">
        <f t="shared" si="69"/>
        <v>53</v>
      </c>
      <c r="U23" s="179">
        <v>3</v>
      </c>
      <c r="V23" s="179">
        <v>46</v>
      </c>
      <c r="W23" s="179">
        <v>1</v>
      </c>
      <c r="X23" s="182">
        <v>3</v>
      </c>
      <c r="Y23" s="186">
        <v>2</v>
      </c>
      <c r="Z23" s="182"/>
      <c r="AA23" s="182">
        <v>1</v>
      </c>
      <c r="AB23" s="182"/>
      <c r="AC23" s="182">
        <f t="shared" si="70"/>
        <v>22</v>
      </c>
      <c r="AD23" s="182">
        <f t="shared" si="71"/>
        <v>0</v>
      </c>
      <c r="AE23" s="182">
        <f t="shared" si="72"/>
        <v>0</v>
      </c>
      <c r="AF23" s="182">
        <f t="shared" si="73"/>
        <v>970</v>
      </c>
      <c r="AG23" s="179">
        <v>7</v>
      </c>
      <c r="AH23" s="179"/>
      <c r="AI23" s="179"/>
      <c r="AJ23" s="179">
        <v>320</v>
      </c>
      <c r="AK23" s="179"/>
      <c r="AL23" s="179"/>
      <c r="AM23" s="179">
        <v>8</v>
      </c>
      <c r="AN23" s="179"/>
      <c r="AO23" s="179"/>
      <c r="AP23" s="179">
        <v>335</v>
      </c>
      <c r="AQ23" s="179"/>
      <c r="AR23" s="179"/>
      <c r="AS23" s="179">
        <v>7</v>
      </c>
      <c r="AT23" s="179"/>
      <c r="AU23" s="179"/>
      <c r="AV23" s="179">
        <v>315</v>
      </c>
      <c r="AW23" s="179"/>
      <c r="AX23" s="179"/>
      <c r="AY23" s="179">
        <f t="shared" si="63"/>
        <v>59.5</v>
      </c>
      <c r="AZ23" s="179">
        <v>3</v>
      </c>
      <c r="BA23" s="179">
        <f t="shared" si="74"/>
        <v>49.5</v>
      </c>
      <c r="BB23" s="179">
        <v>1</v>
      </c>
      <c r="BC23" s="186">
        <v>6</v>
      </c>
      <c r="BD23" s="228">
        <f t="shared" si="64"/>
        <v>-5.5</v>
      </c>
      <c r="BE23" s="179">
        <f t="shared" si="75"/>
        <v>0</v>
      </c>
      <c r="BF23" s="179">
        <f t="shared" si="76"/>
        <v>-2.5</v>
      </c>
      <c r="BG23" s="179">
        <f t="shared" si="77"/>
        <v>0</v>
      </c>
      <c r="BH23" s="179">
        <f t="shared" si="78"/>
        <v>-3</v>
      </c>
    </row>
    <row r="24" spans="1:60" s="173" customFormat="1" ht="22.5" customHeight="1" x14ac:dyDescent="0.25">
      <c r="A24" s="177">
        <v>11</v>
      </c>
      <c r="B24" s="178" t="s">
        <v>279</v>
      </c>
      <c r="C24" s="223">
        <f t="shared" si="66"/>
        <v>22</v>
      </c>
      <c r="D24" s="223">
        <f t="shared" si="67"/>
        <v>887</v>
      </c>
      <c r="E24" s="179">
        <v>8</v>
      </c>
      <c r="F24" s="179">
        <v>340</v>
      </c>
      <c r="G24" s="179">
        <v>7</v>
      </c>
      <c r="H24" s="179">
        <v>277</v>
      </c>
      <c r="I24" s="179">
        <v>7</v>
      </c>
      <c r="J24" s="179">
        <v>270</v>
      </c>
      <c r="K24" s="179">
        <f t="shared" si="68"/>
        <v>53</v>
      </c>
      <c r="L24" s="179">
        <v>3</v>
      </c>
      <c r="M24" s="179">
        <v>46</v>
      </c>
      <c r="N24" s="179">
        <v>1</v>
      </c>
      <c r="O24" s="182">
        <v>3</v>
      </c>
      <c r="P24" s="186">
        <v>2</v>
      </c>
      <c r="Q24" s="182"/>
      <c r="R24" s="182">
        <v>1</v>
      </c>
      <c r="S24" s="182"/>
      <c r="T24" s="180">
        <f t="shared" si="69"/>
        <v>51</v>
      </c>
      <c r="U24" s="179">
        <v>3</v>
      </c>
      <c r="V24" s="184">
        <v>44</v>
      </c>
      <c r="W24" s="179">
        <v>1</v>
      </c>
      <c r="X24" s="182">
        <v>3</v>
      </c>
      <c r="Y24" s="186">
        <v>2</v>
      </c>
      <c r="Z24" s="182"/>
      <c r="AA24" s="182">
        <v>1</v>
      </c>
      <c r="AB24" s="182"/>
      <c r="AC24" s="182">
        <f t="shared" si="70"/>
        <v>22</v>
      </c>
      <c r="AD24" s="182">
        <f t="shared" si="71"/>
        <v>0</v>
      </c>
      <c r="AE24" s="182">
        <f t="shared" si="72"/>
        <v>0</v>
      </c>
      <c r="AF24" s="182">
        <f t="shared" si="73"/>
        <v>960</v>
      </c>
      <c r="AG24" s="179">
        <v>8</v>
      </c>
      <c r="AH24" s="179"/>
      <c r="AI24" s="179"/>
      <c r="AJ24" s="179">
        <v>350</v>
      </c>
      <c r="AK24" s="179"/>
      <c r="AL24" s="179"/>
      <c r="AM24" s="179">
        <v>8</v>
      </c>
      <c r="AN24" s="179"/>
      <c r="AO24" s="179"/>
      <c r="AP24" s="179">
        <v>340</v>
      </c>
      <c r="AQ24" s="179"/>
      <c r="AR24" s="179"/>
      <c r="AS24" s="179">
        <v>6</v>
      </c>
      <c r="AT24" s="179"/>
      <c r="AU24" s="179"/>
      <c r="AV24" s="179">
        <v>270</v>
      </c>
      <c r="AW24" s="179"/>
      <c r="AX24" s="179"/>
      <c r="AY24" s="179">
        <f t="shared" si="63"/>
        <v>59.5</v>
      </c>
      <c r="AZ24" s="179">
        <v>3</v>
      </c>
      <c r="BA24" s="179">
        <f t="shared" si="74"/>
        <v>49.5</v>
      </c>
      <c r="BB24" s="179">
        <v>1</v>
      </c>
      <c r="BC24" s="186">
        <v>6</v>
      </c>
      <c r="BD24" s="228">
        <f t="shared" si="64"/>
        <v>-6.5</v>
      </c>
      <c r="BE24" s="179">
        <f t="shared" si="75"/>
        <v>0</v>
      </c>
      <c r="BF24" s="179">
        <f t="shared" si="76"/>
        <v>-3.5</v>
      </c>
      <c r="BG24" s="179">
        <f t="shared" si="77"/>
        <v>0</v>
      </c>
      <c r="BH24" s="179">
        <f t="shared" si="78"/>
        <v>-3</v>
      </c>
    </row>
    <row r="25" spans="1:60" s="173" customFormat="1" ht="22.5" customHeight="1" x14ac:dyDescent="0.25">
      <c r="A25" s="200">
        <v>12</v>
      </c>
      <c r="B25" s="178" t="s">
        <v>280</v>
      </c>
      <c r="C25" s="223">
        <f t="shared" si="66"/>
        <v>21</v>
      </c>
      <c r="D25" s="223">
        <f t="shared" si="67"/>
        <v>883</v>
      </c>
      <c r="E25" s="179">
        <v>9</v>
      </c>
      <c r="F25" s="179">
        <v>373</v>
      </c>
      <c r="G25" s="179">
        <v>6</v>
      </c>
      <c r="H25" s="179">
        <v>260</v>
      </c>
      <c r="I25" s="179">
        <v>6</v>
      </c>
      <c r="J25" s="179">
        <v>250</v>
      </c>
      <c r="K25" s="179">
        <f t="shared" si="68"/>
        <v>50</v>
      </c>
      <c r="L25" s="179">
        <v>3</v>
      </c>
      <c r="M25" s="179">
        <v>43</v>
      </c>
      <c r="N25" s="202">
        <v>1</v>
      </c>
      <c r="O25" s="182">
        <v>3</v>
      </c>
      <c r="P25" s="186">
        <v>2</v>
      </c>
      <c r="Q25" s="182"/>
      <c r="R25" s="182">
        <v>1</v>
      </c>
      <c r="S25" s="182"/>
      <c r="T25" s="180">
        <f t="shared" si="69"/>
        <v>45</v>
      </c>
      <c r="U25" s="179">
        <v>3</v>
      </c>
      <c r="V25" s="179">
        <v>38</v>
      </c>
      <c r="W25" s="202">
        <v>1</v>
      </c>
      <c r="X25" s="182">
        <v>3</v>
      </c>
      <c r="Y25" s="186">
        <v>2</v>
      </c>
      <c r="Z25" s="182"/>
      <c r="AA25" s="182">
        <v>1</v>
      </c>
      <c r="AB25" s="182"/>
      <c r="AC25" s="182">
        <f t="shared" si="70"/>
        <v>22</v>
      </c>
      <c r="AD25" s="182">
        <f t="shared" si="71"/>
        <v>0</v>
      </c>
      <c r="AE25" s="182">
        <f t="shared" si="72"/>
        <v>0</v>
      </c>
      <c r="AF25" s="182">
        <f t="shared" si="73"/>
        <v>950</v>
      </c>
      <c r="AG25" s="179">
        <v>8</v>
      </c>
      <c r="AH25" s="179"/>
      <c r="AI25" s="179"/>
      <c r="AJ25" s="179">
        <v>350</v>
      </c>
      <c r="AK25" s="179"/>
      <c r="AL25" s="179"/>
      <c r="AM25" s="179">
        <v>8</v>
      </c>
      <c r="AN25" s="179"/>
      <c r="AO25" s="179"/>
      <c r="AP25" s="179">
        <v>350</v>
      </c>
      <c r="AQ25" s="179"/>
      <c r="AR25" s="179"/>
      <c r="AS25" s="179">
        <v>6</v>
      </c>
      <c r="AT25" s="179"/>
      <c r="AU25" s="179"/>
      <c r="AV25" s="179">
        <v>250</v>
      </c>
      <c r="AW25" s="179"/>
      <c r="AX25" s="179"/>
      <c r="AY25" s="179">
        <f t="shared" si="63"/>
        <v>59.5</v>
      </c>
      <c r="AZ25" s="179">
        <v>3</v>
      </c>
      <c r="BA25" s="179">
        <f t="shared" si="74"/>
        <v>49.5</v>
      </c>
      <c r="BB25" s="179">
        <v>1</v>
      </c>
      <c r="BC25" s="186">
        <v>6</v>
      </c>
      <c r="BD25" s="228">
        <f t="shared" si="64"/>
        <v>-9.5</v>
      </c>
      <c r="BE25" s="179">
        <f t="shared" si="75"/>
        <v>0</v>
      </c>
      <c r="BF25" s="179">
        <f t="shared" si="76"/>
        <v>-6.5</v>
      </c>
      <c r="BG25" s="179">
        <f t="shared" si="77"/>
        <v>0</v>
      </c>
      <c r="BH25" s="179">
        <f t="shared" si="78"/>
        <v>-3</v>
      </c>
    </row>
    <row r="26" spans="1:60" s="174" customFormat="1" ht="23.25" customHeight="1" x14ac:dyDescent="0.25">
      <c r="A26" s="177">
        <v>13</v>
      </c>
      <c r="B26" s="203" t="s">
        <v>282</v>
      </c>
      <c r="C26" s="223">
        <f t="shared" si="66"/>
        <v>27</v>
      </c>
      <c r="D26" s="223">
        <f t="shared" si="67"/>
        <v>960</v>
      </c>
      <c r="E26" s="180">
        <v>9</v>
      </c>
      <c r="F26" s="180">
        <v>323</v>
      </c>
      <c r="G26" s="180">
        <v>9</v>
      </c>
      <c r="H26" s="180">
        <v>320</v>
      </c>
      <c r="I26" s="180">
        <v>9</v>
      </c>
      <c r="J26" s="180">
        <v>317</v>
      </c>
      <c r="K26" s="179">
        <f t="shared" si="68"/>
        <v>79</v>
      </c>
      <c r="L26" s="180">
        <v>3</v>
      </c>
      <c r="M26" s="204">
        <v>70</v>
      </c>
      <c r="N26" s="180">
        <v>1</v>
      </c>
      <c r="O26" s="186">
        <v>5</v>
      </c>
      <c r="P26" s="186">
        <v>2</v>
      </c>
      <c r="Q26" s="186"/>
      <c r="R26" s="186">
        <v>3</v>
      </c>
      <c r="S26" s="186"/>
      <c r="T26" s="180">
        <f t="shared" si="69"/>
        <v>71</v>
      </c>
      <c r="U26" s="180">
        <v>3</v>
      </c>
      <c r="V26" s="204">
        <v>65</v>
      </c>
      <c r="W26" s="180">
        <v>1</v>
      </c>
      <c r="X26" s="205">
        <v>2</v>
      </c>
      <c r="Y26" s="205">
        <v>1</v>
      </c>
      <c r="Z26" s="205"/>
      <c r="AA26" s="205">
        <v>1</v>
      </c>
      <c r="AB26" s="186"/>
      <c r="AC26" s="182">
        <f t="shared" si="70"/>
        <v>3</v>
      </c>
      <c r="AD26" s="182">
        <f t="shared" si="71"/>
        <v>0</v>
      </c>
      <c r="AE26" s="182">
        <f t="shared" si="72"/>
        <v>24</v>
      </c>
      <c r="AF26" s="182">
        <f t="shared" si="73"/>
        <v>968</v>
      </c>
      <c r="AG26" s="180">
        <v>1</v>
      </c>
      <c r="AH26" s="180"/>
      <c r="AI26" s="180">
        <v>8</v>
      </c>
      <c r="AJ26" s="180">
        <v>45</v>
      </c>
      <c r="AK26" s="180"/>
      <c r="AL26" s="180">
        <v>280</v>
      </c>
      <c r="AM26" s="180">
        <v>1</v>
      </c>
      <c r="AN26" s="180"/>
      <c r="AO26" s="180">
        <v>8</v>
      </c>
      <c r="AP26" s="180">
        <v>43</v>
      </c>
      <c r="AQ26" s="180"/>
      <c r="AR26" s="180">
        <v>280</v>
      </c>
      <c r="AS26" s="180">
        <v>1</v>
      </c>
      <c r="AT26" s="180"/>
      <c r="AU26" s="180">
        <v>8</v>
      </c>
      <c r="AV26" s="180">
        <v>45</v>
      </c>
      <c r="AW26" s="180"/>
      <c r="AX26" s="180">
        <v>275</v>
      </c>
      <c r="AY26" s="179">
        <f t="shared" si="63"/>
        <v>96.15</v>
      </c>
      <c r="AZ26" s="180">
        <v>3</v>
      </c>
      <c r="BA26" s="179">
        <f>((AG26+AM26+AS26)*2.25)+((AI26+AO26+AU26)*3.1)</f>
        <v>81.150000000000006</v>
      </c>
      <c r="BB26" s="179">
        <v>1</v>
      </c>
      <c r="BC26" s="186">
        <v>11</v>
      </c>
      <c r="BD26" s="228">
        <f t="shared" si="64"/>
        <v>-17.150000000000006</v>
      </c>
      <c r="BE26" s="179">
        <f t="shared" si="75"/>
        <v>0</v>
      </c>
      <c r="BF26" s="179">
        <f t="shared" si="76"/>
        <v>-11.150000000000006</v>
      </c>
      <c r="BG26" s="179">
        <f t="shared" si="77"/>
        <v>0</v>
      </c>
      <c r="BH26" s="179">
        <f t="shared" si="78"/>
        <v>-6</v>
      </c>
    </row>
    <row r="27" spans="1:60" s="173" customFormat="1" ht="32.450000000000003" customHeight="1" x14ac:dyDescent="0.25">
      <c r="A27" s="200">
        <v>14</v>
      </c>
      <c r="B27" s="178" t="s">
        <v>283</v>
      </c>
      <c r="C27" s="223">
        <f t="shared" si="66"/>
        <v>35</v>
      </c>
      <c r="D27" s="223">
        <f t="shared" si="67"/>
        <v>1517</v>
      </c>
      <c r="E27" s="179">
        <v>13</v>
      </c>
      <c r="F27" s="179">
        <v>578</v>
      </c>
      <c r="G27" s="179">
        <v>12</v>
      </c>
      <c r="H27" s="179">
        <v>514</v>
      </c>
      <c r="I27" s="179">
        <v>10</v>
      </c>
      <c r="J27" s="179">
        <v>425</v>
      </c>
      <c r="K27" s="179">
        <f t="shared" si="68"/>
        <v>81</v>
      </c>
      <c r="L27" s="179">
        <v>3</v>
      </c>
      <c r="M27" s="179">
        <v>74</v>
      </c>
      <c r="N27" s="179">
        <v>1</v>
      </c>
      <c r="O27" s="182">
        <v>3</v>
      </c>
      <c r="P27" s="186">
        <v>1</v>
      </c>
      <c r="Q27" s="182"/>
      <c r="R27" s="182">
        <v>2</v>
      </c>
      <c r="S27" s="182"/>
      <c r="T27" s="180">
        <f t="shared" si="69"/>
        <v>75</v>
      </c>
      <c r="U27" s="179">
        <v>3</v>
      </c>
      <c r="V27" s="184">
        <v>69</v>
      </c>
      <c r="W27" s="179">
        <v>1</v>
      </c>
      <c r="X27" s="185">
        <v>2</v>
      </c>
      <c r="Y27" s="205">
        <v>1</v>
      </c>
      <c r="Z27" s="185"/>
      <c r="AA27" s="185">
        <v>1</v>
      </c>
      <c r="AB27" s="182"/>
      <c r="AC27" s="182">
        <f t="shared" si="70"/>
        <v>35</v>
      </c>
      <c r="AD27" s="182">
        <f t="shared" si="71"/>
        <v>0</v>
      </c>
      <c r="AE27" s="182">
        <f t="shared" si="72"/>
        <v>0</v>
      </c>
      <c r="AF27" s="182">
        <f t="shared" si="73"/>
        <v>1542</v>
      </c>
      <c r="AG27" s="179">
        <v>10</v>
      </c>
      <c r="AH27" s="179"/>
      <c r="AI27" s="179"/>
      <c r="AJ27" s="179">
        <v>450</v>
      </c>
      <c r="AK27" s="179"/>
      <c r="AL27" s="179"/>
      <c r="AM27" s="179">
        <v>13</v>
      </c>
      <c r="AN27" s="179"/>
      <c r="AO27" s="179"/>
      <c r="AP27" s="179">
        <v>578</v>
      </c>
      <c r="AQ27" s="179"/>
      <c r="AR27" s="179"/>
      <c r="AS27" s="179">
        <v>12</v>
      </c>
      <c r="AT27" s="179"/>
      <c r="AU27" s="179"/>
      <c r="AV27" s="179">
        <v>514</v>
      </c>
      <c r="AW27" s="179"/>
      <c r="AX27" s="179"/>
      <c r="AY27" s="179">
        <f t="shared" si="63"/>
        <v>88.75</v>
      </c>
      <c r="AZ27" s="179">
        <v>3</v>
      </c>
      <c r="BA27" s="179">
        <f t="shared" ref="BA27:BA35" si="79">((AG27+AM27+AS27)*2.25)</f>
        <v>78.75</v>
      </c>
      <c r="BB27" s="179">
        <v>1</v>
      </c>
      <c r="BC27" s="186">
        <v>6</v>
      </c>
      <c r="BD27" s="228">
        <f t="shared" si="64"/>
        <v>-7.75</v>
      </c>
      <c r="BE27" s="179">
        <f t="shared" si="75"/>
        <v>0</v>
      </c>
      <c r="BF27" s="179">
        <f t="shared" si="76"/>
        <v>-4.75</v>
      </c>
      <c r="BG27" s="179">
        <f t="shared" si="77"/>
        <v>0</v>
      </c>
      <c r="BH27" s="179">
        <f t="shared" si="78"/>
        <v>-3</v>
      </c>
    </row>
    <row r="28" spans="1:60" s="173" customFormat="1" ht="32.25" customHeight="1" x14ac:dyDescent="0.25">
      <c r="A28" s="177">
        <v>15</v>
      </c>
      <c r="B28" s="178" t="s">
        <v>284</v>
      </c>
      <c r="C28" s="223">
        <f t="shared" si="66"/>
        <v>35</v>
      </c>
      <c r="D28" s="223">
        <f t="shared" si="67"/>
        <v>1538</v>
      </c>
      <c r="E28" s="179">
        <v>13</v>
      </c>
      <c r="F28" s="179">
        <v>584</v>
      </c>
      <c r="G28" s="179">
        <v>11</v>
      </c>
      <c r="H28" s="179">
        <v>499</v>
      </c>
      <c r="I28" s="179">
        <v>11</v>
      </c>
      <c r="J28" s="179">
        <v>455</v>
      </c>
      <c r="K28" s="179">
        <f t="shared" si="68"/>
        <v>81</v>
      </c>
      <c r="L28" s="179">
        <v>3</v>
      </c>
      <c r="M28" s="179">
        <v>74</v>
      </c>
      <c r="N28" s="179">
        <v>1</v>
      </c>
      <c r="O28" s="182">
        <v>3</v>
      </c>
      <c r="P28" s="186">
        <v>2</v>
      </c>
      <c r="Q28" s="182"/>
      <c r="R28" s="182">
        <v>1</v>
      </c>
      <c r="S28" s="182">
        <v>1</v>
      </c>
      <c r="T28" s="180">
        <f t="shared" si="69"/>
        <v>76</v>
      </c>
      <c r="U28" s="179">
        <v>3</v>
      </c>
      <c r="V28" s="184">
        <v>70</v>
      </c>
      <c r="W28" s="179">
        <v>1</v>
      </c>
      <c r="X28" s="185">
        <v>2</v>
      </c>
      <c r="Y28" s="205">
        <v>1</v>
      </c>
      <c r="Z28" s="185"/>
      <c r="AA28" s="185">
        <v>1</v>
      </c>
      <c r="AB28" s="182">
        <v>1</v>
      </c>
      <c r="AC28" s="182">
        <f t="shared" si="70"/>
        <v>36</v>
      </c>
      <c r="AD28" s="182">
        <f t="shared" si="71"/>
        <v>0</v>
      </c>
      <c r="AE28" s="182">
        <f t="shared" si="72"/>
        <v>0</v>
      </c>
      <c r="AF28" s="182">
        <f t="shared" si="73"/>
        <v>1605</v>
      </c>
      <c r="AG28" s="179">
        <v>12</v>
      </c>
      <c r="AH28" s="179"/>
      <c r="AI28" s="179"/>
      <c r="AJ28" s="179">
        <v>540</v>
      </c>
      <c r="AK28" s="179"/>
      <c r="AL28" s="179"/>
      <c r="AM28" s="179">
        <v>13</v>
      </c>
      <c r="AN28" s="179"/>
      <c r="AO28" s="179"/>
      <c r="AP28" s="179">
        <v>575</v>
      </c>
      <c r="AQ28" s="179"/>
      <c r="AR28" s="179"/>
      <c r="AS28" s="179">
        <v>11</v>
      </c>
      <c r="AT28" s="179"/>
      <c r="AU28" s="179"/>
      <c r="AV28" s="179">
        <v>490</v>
      </c>
      <c r="AW28" s="179"/>
      <c r="AX28" s="179"/>
      <c r="AY28" s="179">
        <f t="shared" si="63"/>
        <v>91</v>
      </c>
      <c r="AZ28" s="179">
        <v>3</v>
      </c>
      <c r="BA28" s="179">
        <f t="shared" si="79"/>
        <v>81</v>
      </c>
      <c r="BB28" s="179">
        <v>1</v>
      </c>
      <c r="BC28" s="186">
        <v>6</v>
      </c>
      <c r="BD28" s="228">
        <f t="shared" si="64"/>
        <v>-10</v>
      </c>
      <c r="BE28" s="179">
        <f t="shared" si="75"/>
        <v>0</v>
      </c>
      <c r="BF28" s="179">
        <f t="shared" si="76"/>
        <v>-7</v>
      </c>
      <c r="BG28" s="179">
        <f t="shared" si="77"/>
        <v>0</v>
      </c>
      <c r="BH28" s="179">
        <f t="shared" si="78"/>
        <v>-3</v>
      </c>
    </row>
    <row r="29" spans="1:60" s="174" customFormat="1" ht="22.5" customHeight="1" x14ac:dyDescent="0.25">
      <c r="A29" s="200">
        <v>16</v>
      </c>
      <c r="B29" s="203" t="s">
        <v>285</v>
      </c>
      <c r="C29" s="223">
        <f t="shared" si="66"/>
        <v>24</v>
      </c>
      <c r="D29" s="223">
        <f t="shared" si="67"/>
        <v>1016</v>
      </c>
      <c r="E29" s="180">
        <v>9</v>
      </c>
      <c r="F29" s="180">
        <v>407</v>
      </c>
      <c r="G29" s="180">
        <v>8</v>
      </c>
      <c r="H29" s="180">
        <v>316</v>
      </c>
      <c r="I29" s="180">
        <v>7</v>
      </c>
      <c r="J29" s="180">
        <v>293</v>
      </c>
      <c r="K29" s="179">
        <f t="shared" si="68"/>
        <v>57</v>
      </c>
      <c r="L29" s="180">
        <v>3</v>
      </c>
      <c r="M29" s="179">
        <v>50</v>
      </c>
      <c r="N29" s="179">
        <v>1</v>
      </c>
      <c r="O29" s="182">
        <v>3</v>
      </c>
      <c r="P29" s="186">
        <v>2</v>
      </c>
      <c r="Q29" s="182"/>
      <c r="R29" s="182">
        <v>1</v>
      </c>
      <c r="S29" s="186"/>
      <c r="T29" s="180">
        <f t="shared" si="69"/>
        <v>56</v>
      </c>
      <c r="U29" s="180">
        <v>3</v>
      </c>
      <c r="V29" s="180">
        <v>49</v>
      </c>
      <c r="W29" s="180">
        <v>1</v>
      </c>
      <c r="X29" s="186">
        <v>3</v>
      </c>
      <c r="Y29" s="186">
        <v>2</v>
      </c>
      <c r="Z29" s="186"/>
      <c r="AA29" s="186">
        <v>1</v>
      </c>
      <c r="AB29" s="186"/>
      <c r="AC29" s="182">
        <f t="shared" si="70"/>
        <v>26</v>
      </c>
      <c r="AD29" s="182">
        <f t="shared" si="71"/>
        <v>0</v>
      </c>
      <c r="AE29" s="182">
        <f t="shared" si="72"/>
        <v>0</v>
      </c>
      <c r="AF29" s="182">
        <f t="shared" si="73"/>
        <v>1123</v>
      </c>
      <c r="AG29" s="179">
        <v>9</v>
      </c>
      <c r="AH29" s="179"/>
      <c r="AI29" s="179"/>
      <c r="AJ29" s="179">
        <v>400</v>
      </c>
      <c r="AK29" s="179"/>
      <c r="AL29" s="179"/>
      <c r="AM29" s="179">
        <v>9</v>
      </c>
      <c r="AN29" s="179"/>
      <c r="AO29" s="179"/>
      <c r="AP29" s="179">
        <v>407</v>
      </c>
      <c r="AQ29" s="179"/>
      <c r="AR29" s="179"/>
      <c r="AS29" s="179">
        <v>8</v>
      </c>
      <c r="AT29" s="179"/>
      <c r="AU29" s="179"/>
      <c r="AV29" s="179">
        <v>316</v>
      </c>
      <c r="AW29" s="179"/>
      <c r="AX29" s="179"/>
      <c r="AY29" s="179">
        <f t="shared" si="63"/>
        <v>68.5</v>
      </c>
      <c r="AZ29" s="179">
        <v>3</v>
      </c>
      <c r="BA29" s="179">
        <f t="shared" si="79"/>
        <v>58.5</v>
      </c>
      <c r="BB29" s="179">
        <v>1</v>
      </c>
      <c r="BC29" s="186">
        <v>6</v>
      </c>
      <c r="BD29" s="228">
        <f t="shared" si="64"/>
        <v>-11.5</v>
      </c>
      <c r="BE29" s="179">
        <f t="shared" si="75"/>
        <v>0</v>
      </c>
      <c r="BF29" s="179">
        <f t="shared" si="76"/>
        <v>-8.5</v>
      </c>
      <c r="BG29" s="179">
        <f t="shared" si="77"/>
        <v>0</v>
      </c>
      <c r="BH29" s="179">
        <f t="shared" si="78"/>
        <v>-3</v>
      </c>
    </row>
    <row r="30" spans="1:60" s="173" customFormat="1" ht="22.5" customHeight="1" x14ac:dyDescent="0.25">
      <c r="A30" s="177">
        <v>17</v>
      </c>
      <c r="B30" s="178" t="s">
        <v>286</v>
      </c>
      <c r="C30" s="223">
        <f t="shared" si="66"/>
        <v>24</v>
      </c>
      <c r="D30" s="223">
        <f t="shared" si="67"/>
        <v>994</v>
      </c>
      <c r="E30" s="179">
        <v>9</v>
      </c>
      <c r="F30" s="179">
        <v>382</v>
      </c>
      <c r="G30" s="179">
        <v>8</v>
      </c>
      <c r="H30" s="179">
        <v>332</v>
      </c>
      <c r="I30" s="179">
        <v>7</v>
      </c>
      <c r="J30" s="179">
        <v>280</v>
      </c>
      <c r="K30" s="179">
        <f t="shared" si="68"/>
        <v>57</v>
      </c>
      <c r="L30" s="179">
        <v>3</v>
      </c>
      <c r="M30" s="179">
        <v>50</v>
      </c>
      <c r="N30" s="179">
        <v>1</v>
      </c>
      <c r="O30" s="182">
        <v>3</v>
      </c>
      <c r="P30" s="186">
        <v>2</v>
      </c>
      <c r="Q30" s="182"/>
      <c r="R30" s="182">
        <v>1</v>
      </c>
      <c r="S30" s="182"/>
      <c r="T30" s="180">
        <f t="shared" si="69"/>
        <v>51</v>
      </c>
      <c r="U30" s="179">
        <v>3</v>
      </c>
      <c r="V30" s="184">
        <v>47</v>
      </c>
      <c r="W30" s="179">
        <v>1</v>
      </c>
      <c r="X30" s="185">
        <v>0</v>
      </c>
      <c r="Y30" s="205"/>
      <c r="Z30" s="185"/>
      <c r="AA30" s="185"/>
      <c r="AB30" s="182"/>
      <c r="AC30" s="182">
        <f t="shared" si="70"/>
        <v>25</v>
      </c>
      <c r="AD30" s="182">
        <f t="shared" si="71"/>
        <v>0</v>
      </c>
      <c r="AE30" s="182">
        <f t="shared" si="72"/>
        <v>0</v>
      </c>
      <c r="AF30" s="182">
        <f t="shared" si="73"/>
        <v>1076</v>
      </c>
      <c r="AG30" s="179">
        <v>8</v>
      </c>
      <c r="AH30" s="179"/>
      <c r="AI30" s="179"/>
      <c r="AJ30" s="179">
        <v>360</v>
      </c>
      <c r="AK30" s="179"/>
      <c r="AL30" s="179"/>
      <c r="AM30" s="179">
        <v>9</v>
      </c>
      <c r="AN30" s="179"/>
      <c r="AO30" s="179"/>
      <c r="AP30" s="179">
        <v>396</v>
      </c>
      <c r="AQ30" s="179"/>
      <c r="AR30" s="179"/>
      <c r="AS30" s="179">
        <v>8</v>
      </c>
      <c r="AT30" s="179"/>
      <c r="AU30" s="179"/>
      <c r="AV30" s="179">
        <v>320</v>
      </c>
      <c r="AW30" s="179"/>
      <c r="AX30" s="179"/>
      <c r="AY30" s="179">
        <f t="shared" si="63"/>
        <v>66.25</v>
      </c>
      <c r="AZ30" s="179">
        <v>3</v>
      </c>
      <c r="BA30" s="179">
        <f t="shared" si="79"/>
        <v>56.25</v>
      </c>
      <c r="BB30" s="179">
        <v>1</v>
      </c>
      <c r="BC30" s="186">
        <v>6</v>
      </c>
      <c r="BD30" s="228">
        <f t="shared" si="64"/>
        <v>-9.25</v>
      </c>
      <c r="BE30" s="179">
        <f t="shared" si="75"/>
        <v>0</v>
      </c>
      <c r="BF30" s="179">
        <f t="shared" si="76"/>
        <v>-6.25</v>
      </c>
      <c r="BG30" s="179">
        <f t="shared" si="77"/>
        <v>0</v>
      </c>
      <c r="BH30" s="179">
        <f t="shared" si="78"/>
        <v>-3</v>
      </c>
    </row>
    <row r="31" spans="1:60" s="173" customFormat="1" ht="27.75" customHeight="1" x14ac:dyDescent="0.25">
      <c r="A31" s="200">
        <v>18</v>
      </c>
      <c r="B31" s="178" t="s">
        <v>288</v>
      </c>
      <c r="C31" s="223">
        <f t="shared" si="66"/>
        <v>35</v>
      </c>
      <c r="D31" s="223">
        <f t="shared" si="67"/>
        <v>1470</v>
      </c>
      <c r="E31" s="179">
        <v>13</v>
      </c>
      <c r="F31" s="179">
        <v>560</v>
      </c>
      <c r="G31" s="179">
        <v>12</v>
      </c>
      <c r="H31" s="179">
        <v>492</v>
      </c>
      <c r="I31" s="179">
        <v>10</v>
      </c>
      <c r="J31" s="179">
        <v>418</v>
      </c>
      <c r="K31" s="179">
        <f t="shared" si="68"/>
        <v>79</v>
      </c>
      <c r="L31" s="179">
        <v>3</v>
      </c>
      <c r="M31" s="179">
        <v>72</v>
      </c>
      <c r="N31" s="179">
        <v>1</v>
      </c>
      <c r="O31" s="182">
        <v>3</v>
      </c>
      <c r="P31" s="186"/>
      <c r="Q31" s="182"/>
      <c r="R31" s="182"/>
      <c r="S31" s="182"/>
      <c r="T31" s="180">
        <f t="shared" si="69"/>
        <v>74</v>
      </c>
      <c r="U31" s="179">
        <v>3</v>
      </c>
      <c r="V31" s="179">
        <v>67</v>
      </c>
      <c r="W31" s="179">
        <v>1</v>
      </c>
      <c r="X31" s="182">
        <v>3</v>
      </c>
      <c r="Y31" s="186"/>
      <c r="Z31" s="182"/>
      <c r="AA31" s="182"/>
      <c r="AB31" s="182"/>
      <c r="AC31" s="182">
        <f t="shared" si="70"/>
        <v>35</v>
      </c>
      <c r="AD31" s="182">
        <f t="shared" si="71"/>
        <v>0</v>
      </c>
      <c r="AE31" s="182">
        <f t="shared" si="72"/>
        <v>0</v>
      </c>
      <c r="AF31" s="182">
        <f t="shared" si="73"/>
        <v>1575</v>
      </c>
      <c r="AG31" s="179">
        <v>12</v>
      </c>
      <c r="AH31" s="179"/>
      <c r="AI31" s="179"/>
      <c r="AJ31" s="179">
        <v>540</v>
      </c>
      <c r="AK31" s="179"/>
      <c r="AL31" s="179"/>
      <c r="AM31" s="179">
        <v>12</v>
      </c>
      <c r="AN31" s="179"/>
      <c r="AO31" s="179"/>
      <c r="AP31" s="179">
        <v>540</v>
      </c>
      <c r="AQ31" s="179"/>
      <c r="AR31" s="179"/>
      <c r="AS31" s="179">
        <v>11</v>
      </c>
      <c r="AT31" s="179"/>
      <c r="AU31" s="179"/>
      <c r="AV31" s="179">
        <v>495</v>
      </c>
      <c r="AW31" s="179"/>
      <c r="AX31" s="179"/>
      <c r="AY31" s="179">
        <f t="shared" si="63"/>
        <v>88.75</v>
      </c>
      <c r="AZ31" s="179">
        <v>3</v>
      </c>
      <c r="BA31" s="179">
        <f t="shared" si="79"/>
        <v>78.75</v>
      </c>
      <c r="BB31" s="179">
        <v>1</v>
      </c>
      <c r="BC31" s="186">
        <v>6</v>
      </c>
      <c r="BD31" s="228">
        <f t="shared" si="64"/>
        <v>-9.75</v>
      </c>
      <c r="BE31" s="179">
        <f t="shared" si="75"/>
        <v>0</v>
      </c>
      <c r="BF31" s="179">
        <f t="shared" si="76"/>
        <v>-6.75</v>
      </c>
      <c r="BG31" s="179">
        <f t="shared" si="77"/>
        <v>0</v>
      </c>
      <c r="BH31" s="179">
        <f t="shared" si="78"/>
        <v>-3</v>
      </c>
    </row>
    <row r="32" spans="1:60" s="173" customFormat="1" ht="21" customHeight="1" x14ac:dyDescent="0.25">
      <c r="A32" s="177">
        <v>19</v>
      </c>
      <c r="B32" s="178" t="s">
        <v>289</v>
      </c>
      <c r="C32" s="223">
        <f t="shared" si="66"/>
        <v>38</v>
      </c>
      <c r="D32" s="223">
        <f t="shared" si="67"/>
        <v>1611</v>
      </c>
      <c r="E32" s="179">
        <v>13</v>
      </c>
      <c r="F32" s="179">
        <v>561</v>
      </c>
      <c r="G32" s="179">
        <v>13</v>
      </c>
      <c r="H32" s="179">
        <v>546</v>
      </c>
      <c r="I32" s="179">
        <v>12</v>
      </c>
      <c r="J32" s="179">
        <v>504</v>
      </c>
      <c r="K32" s="179">
        <f t="shared" si="68"/>
        <v>84</v>
      </c>
      <c r="L32" s="179">
        <v>3</v>
      </c>
      <c r="M32" s="179">
        <v>77</v>
      </c>
      <c r="N32" s="179">
        <v>1</v>
      </c>
      <c r="O32" s="182">
        <v>3</v>
      </c>
      <c r="P32" s="186"/>
      <c r="Q32" s="182"/>
      <c r="R32" s="182"/>
      <c r="S32" s="182"/>
      <c r="T32" s="180">
        <f t="shared" si="69"/>
        <v>78</v>
      </c>
      <c r="U32" s="179">
        <v>3</v>
      </c>
      <c r="V32" s="184">
        <v>72</v>
      </c>
      <c r="W32" s="179">
        <v>1</v>
      </c>
      <c r="X32" s="185">
        <v>2</v>
      </c>
      <c r="Y32" s="205"/>
      <c r="Z32" s="185"/>
      <c r="AA32" s="185"/>
      <c r="AB32" s="182"/>
      <c r="AC32" s="182">
        <f t="shared" si="70"/>
        <v>38</v>
      </c>
      <c r="AD32" s="182">
        <f t="shared" si="71"/>
        <v>0</v>
      </c>
      <c r="AE32" s="182">
        <f t="shared" si="72"/>
        <v>0</v>
      </c>
      <c r="AF32" s="182">
        <f t="shared" si="73"/>
        <v>1692</v>
      </c>
      <c r="AG32" s="179">
        <v>13</v>
      </c>
      <c r="AH32" s="179"/>
      <c r="AI32" s="179"/>
      <c r="AJ32" s="179">
        <v>585</v>
      </c>
      <c r="AK32" s="179"/>
      <c r="AL32" s="179"/>
      <c r="AM32" s="179">
        <v>13</v>
      </c>
      <c r="AN32" s="179"/>
      <c r="AO32" s="179"/>
      <c r="AP32" s="179">
        <v>561</v>
      </c>
      <c r="AQ32" s="179"/>
      <c r="AR32" s="179"/>
      <c r="AS32" s="179">
        <v>12</v>
      </c>
      <c r="AT32" s="179"/>
      <c r="AU32" s="179"/>
      <c r="AV32" s="179">
        <v>546</v>
      </c>
      <c r="AW32" s="179"/>
      <c r="AX32" s="179"/>
      <c r="AY32" s="179">
        <f t="shared" si="63"/>
        <v>95.5</v>
      </c>
      <c r="AZ32" s="179">
        <v>3</v>
      </c>
      <c r="BA32" s="179">
        <f t="shared" si="79"/>
        <v>85.5</v>
      </c>
      <c r="BB32" s="179">
        <v>1</v>
      </c>
      <c r="BC32" s="186">
        <v>6</v>
      </c>
      <c r="BD32" s="228">
        <f t="shared" si="64"/>
        <v>-11.5</v>
      </c>
      <c r="BE32" s="179">
        <f t="shared" si="75"/>
        <v>0</v>
      </c>
      <c r="BF32" s="179">
        <f t="shared" si="76"/>
        <v>-8.5</v>
      </c>
      <c r="BG32" s="179">
        <f t="shared" si="77"/>
        <v>0</v>
      </c>
      <c r="BH32" s="179">
        <f t="shared" si="78"/>
        <v>-3</v>
      </c>
    </row>
    <row r="33" spans="1:60" s="173" customFormat="1" ht="30.75" customHeight="1" x14ac:dyDescent="0.25">
      <c r="A33" s="200">
        <v>20</v>
      </c>
      <c r="B33" s="178" t="s">
        <v>290</v>
      </c>
      <c r="C33" s="223">
        <f t="shared" si="66"/>
        <v>30</v>
      </c>
      <c r="D33" s="223">
        <f t="shared" si="67"/>
        <v>1327</v>
      </c>
      <c r="E33" s="179">
        <v>11</v>
      </c>
      <c r="F33" s="179">
        <v>486</v>
      </c>
      <c r="G33" s="179">
        <v>10</v>
      </c>
      <c r="H33" s="179">
        <v>442</v>
      </c>
      <c r="I33" s="179">
        <v>9</v>
      </c>
      <c r="J33" s="179">
        <v>399</v>
      </c>
      <c r="K33" s="179">
        <f t="shared" si="68"/>
        <v>69</v>
      </c>
      <c r="L33" s="179">
        <v>3</v>
      </c>
      <c r="M33" s="179">
        <v>62</v>
      </c>
      <c r="N33" s="179">
        <v>1</v>
      </c>
      <c r="O33" s="182">
        <v>3</v>
      </c>
      <c r="P33" s="186"/>
      <c r="Q33" s="182"/>
      <c r="R33" s="182"/>
      <c r="S33" s="182"/>
      <c r="T33" s="180">
        <f t="shared" si="69"/>
        <v>66</v>
      </c>
      <c r="U33" s="179">
        <v>3</v>
      </c>
      <c r="V33" s="179">
        <v>59</v>
      </c>
      <c r="W33" s="179">
        <v>1</v>
      </c>
      <c r="X33" s="182">
        <v>3</v>
      </c>
      <c r="Y33" s="186"/>
      <c r="Z33" s="182"/>
      <c r="AA33" s="182"/>
      <c r="AB33" s="182"/>
      <c r="AC33" s="182">
        <f t="shared" si="70"/>
        <v>31</v>
      </c>
      <c r="AD33" s="182">
        <f t="shared" si="71"/>
        <v>0</v>
      </c>
      <c r="AE33" s="182">
        <f t="shared" si="72"/>
        <v>0</v>
      </c>
      <c r="AF33" s="182">
        <f t="shared" si="73"/>
        <v>1375</v>
      </c>
      <c r="AG33" s="179">
        <v>10</v>
      </c>
      <c r="AH33" s="179"/>
      <c r="AI33" s="179"/>
      <c r="AJ33" s="179">
        <v>450</v>
      </c>
      <c r="AK33" s="179"/>
      <c r="AL33" s="179"/>
      <c r="AM33" s="179">
        <v>11</v>
      </c>
      <c r="AN33" s="179"/>
      <c r="AO33" s="179"/>
      <c r="AP33" s="179">
        <v>485</v>
      </c>
      <c r="AQ33" s="179"/>
      <c r="AR33" s="179"/>
      <c r="AS33" s="179">
        <v>10</v>
      </c>
      <c r="AT33" s="179"/>
      <c r="AU33" s="179"/>
      <c r="AV33" s="179">
        <v>440</v>
      </c>
      <c r="AW33" s="179"/>
      <c r="AX33" s="179"/>
      <c r="AY33" s="179">
        <f t="shared" si="63"/>
        <v>79.75</v>
      </c>
      <c r="AZ33" s="179">
        <v>3</v>
      </c>
      <c r="BA33" s="179">
        <f t="shared" si="79"/>
        <v>69.75</v>
      </c>
      <c r="BB33" s="179">
        <v>1</v>
      </c>
      <c r="BC33" s="186">
        <v>6</v>
      </c>
      <c r="BD33" s="228">
        <f t="shared" si="64"/>
        <v>-10.75</v>
      </c>
      <c r="BE33" s="179">
        <f t="shared" si="75"/>
        <v>0</v>
      </c>
      <c r="BF33" s="179">
        <f t="shared" si="76"/>
        <v>-7.75</v>
      </c>
      <c r="BG33" s="179">
        <f t="shared" si="77"/>
        <v>0</v>
      </c>
      <c r="BH33" s="179">
        <f t="shared" si="78"/>
        <v>-3</v>
      </c>
    </row>
    <row r="34" spans="1:60" s="173" customFormat="1" ht="30.75" customHeight="1" x14ac:dyDescent="0.25">
      <c r="A34" s="177">
        <v>21</v>
      </c>
      <c r="B34" s="178" t="s">
        <v>291</v>
      </c>
      <c r="C34" s="223">
        <f t="shared" si="66"/>
        <v>18</v>
      </c>
      <c r="D34" s="223">
        <f t="shared" si="67"/>
        <v>755</v>
      </c>
      <c r="E34" s="179">
        <v>7</v>
      </c>
      <c r="F34" s="179">
        <v>303</v>
      </c>
      <c r="G34" s="179">
        <v>6</v>
      </c>
      <c r="H34" s="179">
        <v>248</v>
      </c>
      <c r="I34" s="179">
        <v>5</v>
      </c>
      <c r="J34" s="179">
        <v>204</v>
      </c>
      <c r="K34" s="179">
        <f t="shared" si="68"/>
        <v>45</v>
      </c>
      <c r="L34" s="179">
        <v>3</v>
      </c>
      <c r="M34" s="179">
        <v>38</v>
      </c>
      <c r="N34" s="179">
        <v>1</v>
      </c>
      <c r="O34" s="182">
        <v>3</v>
      </c>
      <c r="P34" s="186"/>
      <c r="Q34" s="182"/>
      <c r="R34" s="182"/>
      <c r="S34" s="182"/>
      <c r="T34" s="180">
        <f t="shared" si="69"/>
        <v>41</v>
      </c>
      <c r="U34" s="179">
        <v>3</v>
      </c>
      <c r="V34" s="184">
        <v>35</v>
      </c>
      <c r="W34" s="179">
        <v>1</v>
      </c>
      <c r="X34" s="185">
        <v>2</v>
      </c>
      <c r="Y34" s="205"/>
      <c r="Z34" s="185"/>
      <c r="AA34" s="185"/>
      <c r="AB34" s="182"/>
      <c r="AC34" s="182">
        <f t="shared" si="70"/>
        <v>20</v>
      </c>
      <c r="AD34" s="182">
        <f t="shared" si="71"/>
        <v>0</v>
      </c>
      <c r="AE34" s="182">
        <f t="shared" si="72"/>
        <v>0</v>
      </c>
      <c r="AF34" s="182">
        <f t="shared" si="73"/>
        <v>831</v>
      </c>
      <c r="AG34" s="179">
        <v>7</v>
      </c>
      <c r="AH34" s="179"/>
      <c r="AI34" s="179"/>
      <c r="AJ34" s="179">
        <v>301</v>
      </c>
      <c r="AK34" s="179"/>
      <c r="AL34" s="179"/>
      <c r="AM34" s="179">
        <v>7</v>
      </c>
      <c r="AN34" s="179"/>
      <c r="AO34" s="179"/>
      <c r="AP34" s="179">
        <v>290</v>
      </c>
      <c r="AQ34" s="179"/>
      <c r="AR34" s="179"/>
      <c r="AS34" s="179">
        <v>6</v>
      </c>
      <c r="AT34" s="179"/>
      <c r="AU34" s="179"/>
      <c r="AV34" s="179">
        <v>240</v>
      </c>
      <c r="AW34" s="179"/>
      <c r="AX34" s="179"/>
      <c r="AY34" s="179">
        <f t="shared" si="63"/>
        <v>55</v>
      </c>
      <c r="AZ34" s="179">
        <v>3</v>
      </c>
      <c r="BA34" s="179">
        <f t="shared" si="79"/>
        <v>45</v>
      </c>
      <c r="BB34" s="179">
        <v>1</v>
      </c>
      <c r="BC34" s="186">
        <v>6</v>
      </c>
      <c r="BD34" s="228">
        <f t="shared" si="64"/>
        <v>-10</v>
      </c>
      <c r="BE34" s="179">
        <f t="shared" si="75"/>
        <v>0</v>
      </c>
      <c r="BF34" s="179">
        <f t="shared" si="76"/>
        <v>-7</v>
      </c>
      <c r="BG34" s="179">
        <f t="shared" si="77"/>
        <v>0</v>
      </c>
      <c r="BH34" s="179">
        <f t="shared" si="78"/>
        <v>-3</v>
      </c>
    </row>
    <row r="35" spans="1:60" s="173" customFormat="1" ht="32.25" customHeight="1" x14ac:dyDescent="0.25">
      <c r="A35" s="200">
        <v>22</v>
      </c>
      <c r="B35" s="178" t="s">
        <v>292</v>
      </c>
      <c r="C35" s="223">
        <f t="shared" si="66"/>
        <v>20</v>
      </c>
      <c r="D35" s="223">
        <f t="shared" si="67"/>
        <v>803</v>
      </c>
      <c r="E35" s="180">
        <v>7</v>
      </c>
      <c r="F35" s="180">
        <v>293</v>
      </c>
      <c r="G35" s="180">
        <v>7</v>
      </c>
      <c r="H35" s="180">
        <v>278</v>
      </c>
      <c r="I35" s="180">
        <v>6</v>
      </c>
      <c r="J35" s="180">
        <v>232</v>
      </c>
      <c r="K35" s="179">
        <f t="shared" si="68"/>
        <v>48</v>
      </c>
      <c r="L35" s="179">
        <v>3</v>
      </c>
      <c r="M35" s="179">
        <v>41</v>
      </c>
      <c r="N35" s="179">
        <v>1</v>
      </c>
      <c r="O35" s="182">
        <v>3</v>
      </c>
      <c r="P35" s="186"/>
      <c r="Q35" s="182"/>
      <c r="R35" s="182"/>
      <c r="S35" s="182"/>
      <c r="T35" s="180">
        <f t="shared" si="69"/>
        <v>43</v>
      </c>
      <c r="U35" s="179">
        <v>3</v>
      </c>
      <c r="V35" s="179">
        <v>38</v>
      </c>
      <c r="W35" s="179">
        <v>1</v>
      </c>
      <c r="X35" s="182">
        <v>1</v>
      </c>
      <c r="Y35" s="186"/>
      <c r="Z35" s="182"/>
      <c r="AA35" s="182"/>
      <c r="AB35" s="182"/>
      <c r="AC35" s="182">
        <f t="shared" si="70"/>
        <v>21</v>
      </c>
      <c r="AD35" s="182">
        <f t="shared" si="71"/>
        <v>0</v>
      </c>
      <c r="AE35" s="182">
        <f t="shared" si="72"/>
        <v>0</v>
      </c>
      <c r="AF35" s="182">
        <f t="shared" si="73"/>
        <v>851</v>
      </c>
      <c r="AG35" s="179">
        <v>7</v>
      </c>
      <c r="AH35" s="179"/>
      <c r="AI35" s="179"/>
      <c r="AJ35" s="179">
        <v>280</v>
      </c>
      <c r="AK35" s="179"/>
      <c r="AL35" s="179"/>
      <c r="AM35" s="179">
        <v>7</v>
      </c>
      <c r="AN35" s="179"/>
      <c r="AO35" s="179"/>
      <c r="AP35" s="179">
        <v>293</v>
      </c>
      <c r="AQ35" s="179"/>
      <c r="AR35" s="179"/>
      <c r="AS35" s="179">
        <v>7</v>
      </c>
      <c r="AT35" s="179"/>
      <c r="AU35" s="179"/>
      <c r="AV35" s="179">
        <v>278</v>
      </c>
      <c r="AW35" s="179"/>
      <c r="AX35" s="179"/>
      <c r="AY35" s="179">
        <f t="shared" si="63"/>
        <v>57.25</v>
      </c>
      <c r="AZ35" s="179">
        <v>3</v>
      </c>
      <c r="BA35" s="179">
        <f t="shared" si="79"/>
        <v>47.25</v>
      </c>
      <c r="BB35" s="179">
        <v>1</v>
      </c>
      <c r="BC35" s="186">
        <v>6</v>
      </c>
      <c r="BD35" s="228">
        <f t="shared" si="64"/>
        <v>-9.25</v>
      </c>
      <c r="BE35" s="179">
        <f t="shared" si="75"/>
        <v>0</v>
      </c>
      <c r="BF35" s="179">
        <f t="shared" si="76"/>
        <v>-6.25</v>
      </c>
      <c r="BG35" s="179">
        <f t="shared" si="77"/>
        <v>0</v>
      </c>
      <c r="BH35" s="179">
        <f t="shared" si="78"/>
        <v>-3</v>
      </c>
    </row>
    <row r="36" spans="1:60" s="235" customFormat="1" ht="24.75" customHeight="1" x14ac:dyDescent="0.25">
      <c r="A36" s="232" t="s">
        <v>55</v>
      </c>
      <c r="B36" s="233" t="s">
        <v>316</v>
      </c>
      <c r="C36" s="234">
        <f t="shared" ref="C36:BH36" si="80">SUM(C37:C48)</f>
        <v>110</v>
      </c>
      <c r="D36" s="234">
        <f t="shared" si="80"/>
        <v>4143</v>
      </c>
      <c r="E36" s="234">
        <f t="shared" si="80"/>
        <v>43</v>
      </c>
      <c r="F36" s="234">
        <f t="shared" si="80"/>
        <v>1626</v>
      </c>
      <c r="G36" s="234">
        <f t="shared" si="80"/>
        <v>37</v>
      </c>
      <c r="H36" s="234">
        <f t="shared" si="80"/>
        <v>1377</v>
      </c>
      <c r="I36" s="234">
        <f t="shared" si="80"/>
        <v>30</v>
      </c>
      <c r="J36" s="234">
        <f t="shared" si="80"/>
        <v>1140</v>
      </c>
      <c r="K36" s="234">
        <f t="shared" si="80"/>
        <v>342</v>
      </c>
      <c r="L36" s="234">
        <f t="shared" si="80"/>
        <v>36</v>
      </c>
      <c r="M36" s="234">
        <f t="shared" si="80"/>
        <v>248</v>
      </c>
      <c r="N36" s="234">
        <f t="shared" si="80"/>
        <v>12</v>
      </c>
      <c r="O36" s="234">
        <f t="shared" si="80"/>
        <v>46</v>
      </c>
      <c r="P36" s="234">
        <f t="shared" si="80"/>
        <v>25</v>
      </c>
      <c r="Q36" s="234">
        <f t="shared" si="80"/>
        <v>1</v>
      </c>
      <c r="R36" s="234">
        <f t="shared" si="80"/>
        <v>20</v>
      </c>
      <c r="S36" s="234">
        <f t="shared" si="80"/>
        <v>21</v>
      </c>
      <c r="T36" s="234">
        <f t="shared" si="80"/>
        <v>301</v>
      </c>
      <c r="U36" s="234">
        <f t="shared" si="80"/>
        <v>31</v>
      </c>
      <c r="V36" s="234">
        <f t="shared" si="80"/>
        <v>222</v>
      </c>
      <c r="W36" s="234">
        <f t="shared" si="80"/>
        <v>12</v>
      </c>
      <c r="X36" s="234">
        <f t="shared" si="80"/>
        <v>36</v>
      </c>
      <c r="Y36" s="234">
        <f t="shared" si="80"/>
        <v>18</v>
      </c>
      <c r="Z36" s="234">
        <f t="shared" si="80"/>
        <v>1</v>
      </c>
      <c r="AA36" s="234">
        <f t="shared" si="80"/>
        <v>17</v>
      </c>
      <c r="AB36" s="234">
        <f t="shared" si="80"/>
        <v>21</v>
      </c>
      <c r="AC36" s="234">
        <f t="shared" si="80"/>
        <v>76</v>
      </c>
      <c r="AD36" s="234">
        <f t="shared" si="80"/>
        <v>44</v>
      </c>
      <c r="AE36" s="234">
        <f t="shared" si="80"/>
        <v>0</v>
      </c>
      <c r="AF36" s="234">
        <f t="shared" si="80"/>
        <v>4587</v>
      </c>
      <c r="AG36" s="234">
        <f t="shared" si="80"/>
        <v>26</v>
      </c>
      <c r="AH36" s="234">
        <f t="shared" si="80"/>
        <v>14</v>
      </c>
      <c r="AI36" s="234">
        <f t="shared" si="80"/>
        <v>0</v>
      </c>
      <c r="AJ36" s="234">
        <f t="shared" si="80"/>
        <v>1090</v>
      </c>
      <c r="AK36" s="234">
        <f t="shared" si="80"/>
        <v>495</v>
      </c>
      <c r="AL36" s="234">
        <f t="shared" si="80"/>
        <v>0</v>
      </c>
      <c r="AM36" s="234">
        <f t="shared" si="80"/>
        <v>27</v>
      </c>
      <c r="AN36" s="234">
        <f t="shared" si="80"/>
        <v>16</v>
      </c>
      <c r="AO36" s="234">
        <f t="shared" si="80"/>
        <v>0</v>
      </c>
      <c r="AP36" s="234">
        <f t="shared" si="80"/>
        <v>1058</v>
      </c>
      <c r="AQ36" s="234">
        <f t="shared" si="80"/>
        <v>571</v>
      </c>
      <c r="AR36" s="234">
        <f t="shared" si="80"/>
        <v>0</v>
      </c>
      <c r="AS36" s="234">
        <f t="shared" si="80"/>
        <v>23</v>
      </c>
      <c r="AT36" s="234">
        <f t="shared" si="80"/>
        <v>14</v>
      </c>
      <c r="AU36" s="234">
        <f t="shared" si="80"/>
        <v>0</v>
      </c>
      <c r="AV36" s="234">
        <f t="shared" si="80"/>
        <v>928</v>
      </c>
      <c r="AW36" s="234">
        <f t="shared" si="80"/>
        <v>445</v>
      </c>
      <c r="AX36" s="234">
        <f t="shared" si="80"/>
        <v>0</v>
      </c>
      <c r="AY36" s="234">
        <f t="shared" si="80"/>
        <v>420.59999999999991</v>
      </c>
      <c r="AZ36" s="234">
        <f t="shared" si="80"/>
        <v>36</v>
      </c>
      <c r="BA36" s="234">
        <f t="shared" si="80"/>
        <v>276.60000000000002</v>
      </c>
      <c r="BB36" s="234">
        <f t="shared" si="80"/>
        <v>12</v>
      </c>
      <c r="BC36" s="234">
        <f t="shared" ref="BC36" si="81">SUM(BC37:BC48)</f>
        <v>96</v>
      </c>
      <c r="BD36" s="234">
        <f t="shared" si="80"/>
        <v>-78.599999999999994</v>
      </c>
      <c r="BE36" s="234">
        <f t="shared" si="80"/>
        <v>0</v>
      </c>
      <c r="BF36" s="234">
        <f t="shared" si="80"/>
        <v>-28.599999999999994</v>
      </c>
      <c r="BG36" s="234">
        <f t="shared" si="80"/>
        <v>0</v>
      </c>
      <c r="BH36" s="234">
        <f t="shared" si="80"/>
        <v>-50</v>
      </c>
    </row>
    <row r="37" spans="1:60" s="132" customFormat="1" ht="32.25" customHeight="1" x14ac:dyDescent="0.25">
      <c r="A37" s="206">
        <v>1</v>
      </c>
      <c r="B37" s="203" t="s">
        <v>263</v>
      </c>
      <c r="C37" s="223">
        <f t="shared" ref="C37" si="82">E37+G37+I37</f>
        <v>6</v>
      </c>
      <c r="D37" s="223">
        <f t="shared" ref="D37" si="83">F37+H37+J37</f>
        <v>245</v>
      </c>
      <c r="E37" s="179">
        <v>2</v>
      </c>
      <c r="F37" s="180">
        <v>77</v>
      </c>
      <c r="G37" s="179">
        <v>2</v>
      </c>
      <c r="H37" s="180">
        <v>94</v>
      </c>
      <c r="I37" s="180">
        <v>2</v>
      </c>
      <c r="J37" s="180">
        <v>74</v>
      </c>
      <c r="K37" s="181">
        <f t="shared" si="60"/>
        <v>22</v>
      </c>
      <c r="L37" s="179">
        <v>3</v>
      </c>
      <c r="M37" s="179">
        <v>15</v>
      </c>
      <c r="N37" s="179">
        <v>1</v>
      </c>
      <c r="O37" s="182">
        <v>3</v>
      </c>
      <c r="P37" s="186">
        <v>2</v>
      </c>
      <c r="Q37" s="182"/>
      <c r="R37" s="182">
        <v>1</v>
      </c>
      <c r="S37" s="182"/>
      <c r="T37" s="183">
        <f t="shared" si="61"/>
        <v>20</v>
      </c>
      <c r="U37" s="179">
        <v>2</v>
      </c>
      <c r="V37" s="184">
        <v>15</v>
      </c>
      <c r="W37" s="179">
        <v>1</v>
      </c>
      <c r="X37" s="185">
        <v>2</v>
      </c>
      <c r="Y37" s="205">
        <v>2</v>
      </c>
      <c r="Z37" s="185"/>
      <c r="AA37" s="185"/>
      <c r="AB37" s="182"/>
      <c r="AC37" s="182">
        <f t="shared" ref="AC37" si="84">AG37+AM37+AS37</f>
        <v>6</v>
      </c>
      <c r="AD37" s="182">
        <f t="shared" ref="AD37" si="85">AH37+AN37+AT37</f>
        <v>0</v>
      </c>
      <c r="AE37" s="182">
        <f t="shared" ref="AE37" si="86">AI37+AO37+AU37</f>
        <v>0</v>
      </c>
      <c r="AF37" s="182">
        <f t="shared" ref="AF37" si="87">AJ37+AK37+AL37+AP37+AQ37+AR37+AV37+AW37+AX37</f>
        <v>235</v>
      </c>
      <c r="AG37" s="180">
        <v>2</v>
      </c>
      <c r="AH37" s="180"/>
      <c r="AI37" s="180"/>
      <c r="AJ37" s="180">
        <v>70</v>
      </c>
      <c r="AK37" s="180"/>
      <c r="AL37" s="180"/>
      <c r="AM37" s="180">
        <v>2</v>
      </c>
      <c r="AN37" s="180"/>
      <c r="AO37" s="180"/>
      <c r="AP37" s="180">
        <v>75</v>
      </c>
      <c r="AQ37" s="180"/>
      <c r="AR37" s="180"/>
      <c r="AS37" s="180">
        <v>2</v>
      </c>
      <c r="AT37" s="180"/>
      <c r="AU37" s="180"/>
      <c r="AV37" s="180">
        <v>90</v>
      </c>
      <c r="AW37" s="180"/>
      <c r="AX37" s="180"/>
      <c r="AY37" s="181">
        <f t="shared" ref="AY37:AY48" si="88">(AZ37+BA37+BB37+BC37)</f>
        <v>22.5</v>
      </c>
      <c r="AZ37" s="180">
        <v>3</v>
      </c>
      <c r="BA37" s="179">
        <f t="shared" ref="BA37:BA43" si="89">((AG37+AM37+AS37)*2.25)</f>
        <v>13.5</v>
      </c>
      <c r="BB37" s="179">
        <v>1</v>
      </c>
      <c r="BC37" s="186">
        <v>5</v>
      </c>
      <c r="BD37" s="226">
        <f t="shared" ref="BD37:BD48" si="90">BE37+BF37+BH37</f>
        <v>-0.5</v>
      </c>
      <c r="BE37" s="179">
        <f t="shared" ref="BE37:BE48" si="91">L37-AZ37</f>
        <v>0</v>
      </c>
      <c r="BF37" s="179">
        <f t="shared" ref="BF37:BF48" si="92">M37-BA37</f>
        <v>1.5</v>
      </c>
      <c r="BG37" s="179">
        <f t="shared" ref="BG37:BG48" si="93">N37-BB37</f>
        <v>0</v>
      </c>
      <c r="BH37" s="179">
        <f t="shared" si="78"/>
        <v>-2</v>
      </c>
    </row>
    <row r="38" spans="1:60" s="131" customFormat="1" ht="30" customHeight="1" x14ac:dyDescent="0.25">
      <c r="A38" s="177">
        <v>2</v>
      </c>
      <c r="B38" s="178" t="s">
        <v>267</v>
      </c>
      <c r="C38" s="223">
        <f t="shared" ref="C38:C48" si="94">E38+G38+I38</f>
        <v>16</v>
      </c>
      <c r="D38" s="223">
        <f t="shared" ref="D38:D48" si="95">F38+H38+J38</f>
        <v>670</v>
      </c>
      <c r="E38" s="179">
        <v>6</v>
      </c>
      <c r="F38" s="179">
        <v>240</v>
      </c>
      <c r="G38" s="179">
        <v>5</v>
      </c>
      <c r="H38" s="179">
        <v>210</v>
      </c>
      <c r="I38" s="179">
        <v>5</v>
      </c>
      <c r="J38" s="179">
        <v>220</v>
      </c>
      <c r="K38" s="181">
        <f t="shared" si="60"/>
        <v>42</v>
      </c>
      <c r="L38" s="179">
        <v>3</v>
      </c>
      <c r="M38" s="179">
        <v>35</v>
      </c>
      <c r="N38" s="179">
        <v>1</v>
      </c>
      <c r="O38" s="182">
        <v>3</v>
      </c>
      <c r="P38" s="186">
        <v>2</v>
      </c>
      <c r="Q38" s="182"/>
      <c r="R38" s="182">
        <v>1</v>
      </c>
      <c r="S38" s="182"/>
      <c r="T38" s="183">
        <f t="shared" si="61"/>
        <v>39</v>
      </c>
      <c r="U38" s="179">
        <v>3</v>
      </c>
      <c r="V38" s="179">
        <v>32</v>
      </c>
      <c r="W38" s="179">
        <v>1</v>
      </c>
      <c r="X38" s="182">
        <v>3</v>
      </c>
      <c r="Y38" s="186">
        <v>2</v>
      </c>
      <c r="Z38" s="182"/>
      <c r="AA38" s="182">
        <v>1</v>
      </c>
      <c r="AB38" s="182"/>
      <c r="AC38" s="182">
        <f t="shared" ref="AC38:AC48" si="96">AG38+AM38+AS38</f>
        <v>17</v>
      </c>
      <c r="AD38" s="182">
        <f t="shared" ref="AD38:AD48" si="97">AH38+AN38+AT38</f>
        <v>0</v>
      </c>
      <c r="AE38" s="182">
        <f t="shared" ref="AE38:AE48" si="98">AI38+AO38+AU38</f>
        <v>0</v>
      </c>
      <c r="AF38" s="182">
        <f t="shared" ref="AF38:AF48" si="99">AJ38+AK38+AL38+AP38+AQ38+AR38+AV38+AW38+AX38</f>
        <v>690</v>
      </c>
      <c r="AG38" s="179">
        <v>6</v>
      </c>
      <c r="AH38" s="179"/>
      <c r="AI38" s="179"/>
      <c r="AJ38" s="179">
        <v>240</v>
      </c>
      <c r="AK38" s="179"/>
      <c r="AL38" s="179"/>
      <c r="AM38" s="179">
        <v>6</v>
      </c>
      <c r="AN38" s="179"/>
      <c r="AO38" s="179"/>
      <c r="AP38" s="179">
        <v>240</v>
      </c>
      <c r="AQ38" s="179"/>
      <c r="AR38" s="179"/>
      <c r="AS38" s="179">
        <v>5</v>
      </c>
      <c r="AT38" s="179"/>
      <c r="AU38" s="179"/>
      <c r="AV38" s="179">
        <v>210</v>
      </c>
      <c r="AW38" s="179"/>
      <c r="AX38" s="179"/>
      <c r="AY38" s="181">
        <f t="shared" si="88"/>
        <v>47.25</v>
      </c>
      <c r="AZ38" s="179">
        <v>3</v>
      </c>
      <c r="BA38" s="179">
        <f t="shared" si="89"/>
        <v>38.25</v>
      </c>
      <c r="BB38" s="179">
        <v>1</v>
      </c>
      <c r="BC38" s="186">
        <v>5</v>
      </c>
      <c r="BD38" s="226">
        <f t="shared" si="90"/>
        <v>-5.25</v>
      </c>
      <c r="BE38" s="179">
        <f t="shared" si="91"/>
        <v>0</v>
      </c>
      <c r="BF38" s="179">
        <f t="shared" si="92"/>
        <v>-3.25</v>
      </c>
      <c r="BG38" s="179">
        <f t="shared" si="93"/>
        <v>0</v>
      </c>
      <c r="BH38" s="179">
        <f t="shared" si="78"/>
        <v>-2</v>
      </c>
    </row>
    <row r="39" spans="1:60" s="131" customFormat="1" ht="22.5" customHeight="1" x14ac:dyDescent="0.25">
      <c r="A39" s="206">
        <v>3</v>
      </c>
      <c r="B39" s="178" t="s">
        <v>269</v>
      </c>
      <c r="C39" s="223">
        <f t="shared" si="94"/>
        <v>13</v>
      </c>
      <c r="D39" s="223">
        <f t="shared" si="95"/>
        <v>528</v>
      </c>
      <c r="E39" s="179">
        <v>5</v>
      </c>
      <c r="F39" s="179">
        <v>196</v>
      </c>
      <c r="G39" s="179">
        <v>4</v>
      </c>
      <c r="H39" s="179">
        <v>160</v>
      </c>
      <c r="I39" s="179">
        <v>4</v>
      </c>
      <c r="J39" s="179">
        <v>172</v>
      </c>
      <c r="K39" s="181">
        <f t="shared" si="60"/>
        <v>35</v>
      </c>
      <c r="L39" s="179">
        <v>3</v>
      </c>
      <c r="M39" s="179">
        <v>28</v>
      </c>
      <c r="N39" s="179">
        <v>1</v>
      </c>
      <c r="O39" s="182">
        <v>3</v>
      </c>
      <c r="P39" s="186">
        <v>2</v>
      </c>
      <c r="Q39" s="182"/>
      <c r="R39" s="182">
        <v>1</v>
      </c>
      <c r="S39" s="182"/>
      <c r="T39" s="183">
        <f t="shared" si="61"/>
        <v>34</v>
      </c>
      <c r="U39" s="179">
        <v>3</v>
      </c>
      <c r="V39" s="184">
        <v>27</v>
      </c>
      <c r="W39" s="179">
        <v>1</v>
      </c>
      <c r="X39" s="185">
        <v>3</v>
      </c>
      <c r="Y39" s="205">
        <v>2</v>
      </c>
      <c r="Z39" s="185"/>
      <c r="AA39" s="185">
        <v>1</v>
      </c>
      <c r="AB39" s="182"/>
      <c r="AC39" s="182">
        <f t="shared" si="96"/>
        <v>14</v>
      </c>
      <c r="AD39" s="182">
        <f t="shared" si="97"/>
        <v>0</v>
      </c>
      <c r="AE39" s="182">
        <f t="shared" si="98"/>
        <v>0</v>
      </c>
      <c r="AF39" s="182">
        <f t="shared" si="99"/>
        <v>581</v>
      </c>
      <c r="AG39" s="179">
        <v>5</v>
      </c>
      <c r="AH39" s="179"/>
      <c r="AI39" s="179"/>
      <c r="AJ39" s="179">
        <v>225</v>
      </c>
      <c r="AK39" s="179"/>
      <c r="AL39" s="179"/>
      <c r="AM39" s="179">
        <v>5</v>
      </c>
      <c r="AN39" s="179"/>
      <c r="AO39" s="179"/>
      <c r="AP39" s="179">
        <v>196</v>
      </c>
      <c r="AQ39" s="179"/>
      <c r="AR39" s="179"/>
      <c r="AS39" s="179">
        <v>4</v>
      </c>
      <c r="AT39" s="179"/>
      <c r="AU39" s="179"/>
      <c r="AV39" s="179">
        <v>160</v>
      </c>
      <c r="AW39" s="179"/>
      <c r="AX39" s="179"/>
      <c r="AY39" s="181">
        <f t="shared" si="88"/>
        <v>40.5</v>
      </c>
      <c r="AZ39" s="179">
        <v>3</v>
      </c>
      <c r="BA39" s="179">
        <f t="shared" si="89"/>
        <v>31.5</v>
      </c>
      <c r="BB39" s="179">
        <v>1</v>
      </c>
      <c r="BC39" s="186">
        <v>5</v>
      </c>
      <c r="BD39" s="226">
        <f t="shared" si="90"/>
        <v>-5.5</v>
      </c>
      <c r="BE39" s="179">
        <f t="shared" si="91"/>
        <v>0</v>
      </c>
      <c r="BF39" s="179">
        <f t="shared" si="92"/>
        <v>-3.5</v>
      </c>
      <c r="BG39" s="179">
        <f t="shared" si="93"/>
        <v>0</v>
      </c>
      <c r="BH39" s="179">
        <f t="shared" si="78"/>
        <v>-2</v>
      </c>
    </row>
    <row r="40" spans="1:60" s="131" customFormat="1" ht="21" customHeight="1" x14ac:dyDescent="0.25">
      <c r="A40" s="177">
        <v>4</v>
      </c>
      <c r="B40" s="178" t="s">
        <v>273</v>
      </c>
      <c r="C40" s="223">
        <f t="shared" si="94"/>
        <v>14</v>
      </c>
      <c r="D40" s="223">
        <f t="shared" si="95"/>
        <v>531</v>
      </c>
      <c r="E40" s="179">
        <v>5</v>
      </c>
      <c r="F40" s="179">
        <v>208</v>
      </c>
      <c r="G40" s="179">
        <v>4</v>
      </c>
      <c r="H40" s="179">
        <v>144</v>
      </c>
      <c r="I40" s="179">
        <v>5</v>
      </c>
      <c r="J40" s="179">
        <v>179</v>
      </c>
      <c r="K40" s="181">
        <f t="shared" si="60"/>
        <v>37</v>
      </c>
      <c r="L40" s="179">
        <v>3</v>
      </c>
      <c r="M40" s="179">
        <v>30</v>
      </c>
      <c r="N40" s="179">
        <v>1</v>
      </c>
      <c r="O40" s="182">
        <v>3</v>
      </c>
      <c r="P40" s="186">
        <v>2</v>
      </c>
      <c r="Q40" s="182"/>
      <c r="R40" s="182">
        <v>1</v>
      </c>
      <c r="S40" s="182"/>
      <c r="T40" s="183">
        <f t="shared" si="61"/>
        <v>36</v>
      </c>
      <c r="U40" s="179">
        <v>3</v>
      </c>
      <c r="V40" s="184">
        <v>30</v>
      </c>
      <c r="W40" s="179">
        <v>1</v>
      </c>
      <c r="X40" s="185">
        <v>2</v>
      </c>
      <c r="Y40" s="205">
        <v>1</v>
      </c>
      <c r="Z40" s="185"/>
      <c r="AA40" s="185">
        <v>1</v>
      </c>
      <c r="AB40" s="182"/>
      <c r="AC40" s="182">
        <f t="shared" si="96"/>
        <v>14</v>
      </c>
      <c r="AD40" s="182">
        <f t="shared" si="97"/>
        <v>0</v>
      </c>
      <c r="AE40" s="182">
        <f t="shared" si="98"/>
        <v>0</v>
      </c>
      <c r="AF40" s="182">
        <f t="shared" si="99"/>
        <v>577</v>
      </c>
      <c r="AG40" s="179">
        <v>5</v>
      </c>
      <c r="AH40" s="179"/>
      <c r="AI40" s="179"/>
      <c r="AJ40" s="179">
        <v>225</v>
      </c>
      <c r="AK40" s="179"/>
      <c r="AL40" s="179"/>
      <c r="AM40" s="179">
        <v>5</v>
      </c>
      <c r="AN40" s="179"/>
      <c r="AO40" s="179"/>
      <c r="AP40" s="179">
        <v>208</v>
      </c>
      <c r="AQ40" s="179"/>
      <c r="AR40" s="179"/>
      <c r="AS40" s="179">
        <v>4</v>
      </c>
      <c r="AT40" s="179"/>
      <c r="AU40" s="179"/>
      <c r="AV40" s="179">
        <v>144</v>
      </c>
      <c r="AW40" s="179"/>
      <c r="AX40" s="179"/>
      <c r="AY40" s="181">
        <f t="shared" si="88"/>
        <v>40.5</v>
      </c>
      <c r="AZ40" s="179">
        <v>3</v>
      </c>
      <c r="BA40" s="179">
        <f t="shared" si="89"/>
        <v>31.5</v>
      </c>
      <c r="BB40" s="179">
        <v>1</v>
      </c>
      <c r="BC40" s="186">
        <v>5</v>
      </c>
      <c r="BD40" s="226">
        <f t="shared" si="90"/>
        <v>-3.5</v>
      </c>
      <c r="BE40" s="179">
        <f t="shared" si="91"/>
        <v>0</v>
      </c>
      <c r="BF40" s="179">
        <f t="shared" si="92"/>
        <v>-1.5</v>
      </c>
      <c r="BG40" s="179">
        <f t="shared" si="93"/>
        <v>0</v>
      </c>
      <c r="BH40" s="179">
        <f t="shared" si="78"/>
        <v>-2</v>
      </c>
    </row>
    <row r="41" spans="1:60" s="131" customFormat="1" ht="30.75" customHeight="1" x14ac:dyDescent="0.25">
      <c r="A41" s="206">
        <v>5</v>
      </c>
      <c r="B41" s="178" t="s">
        <v>281</v>
      </c>
      <c r="C41" s="223">
        <f t="shared" si="94"/>
        <v>15</v>
      </c>
      <c r="D41" s="223">
        <f t="shared" si="95"/>
        <v>577</v>
      </c>
      <c r="E41" s="179">
        <v>5</v>
      </c>
      <c r="F41" s="179">
        <v>191</v>
      </c>
      <c r="G41" s="179">
        <v>5</v>
      </c>
      <c r="H41" s="179">
        <v>204</v>
      </c>
      <c r="I41" s="179">
        <v>5</v>
      </c>
      <c r="J41" s="179">
        <v>182</v>
      </c>
      <c r="K41" s="181">
        <f t="shared" si="60"/>
        <v>39</v>
      </c>
      <c r="L41" s="179">
        <v>3</v>
      </c>
      <c r="M41" s="179">
        <v>32</v>
      </c>
      <c r="N41" s="180">
        <v>1</v>
      </c>
      <c r="O41" s="182">
        <v>3</v>
      </c>
      <c r="P41" s="186">
        <v>2</v>
      </c>
      <c r="Q41" s="182"/>
      <c r="R41" s="182">
        <v>1</v>
      </c>
      <c r="S41" s="182"/>
      <c r="T41" s="183">
        <f t="shared" si="61"/>
        <v>38</v>
      </c>
      <c r="U41" s="179">
        <v>3</v>
      </c>
      <c r="V41" s="184">
        <v>31</v>
      </c>
      <c r="W41" s="180">
        <v>1</v>
      </c>
      <c r="X41" s="185">
        <v>3</v>
      </c>
      <c r="Y41" s="205">
        <v>2</v>
      </c>
      <c r="Z41" s="185"/>
      <c r="AA41" s="185">
        <v>1</v>
      </c>
      <c r="AB41" s="182"/>
      <c r="AC41" s="182">
        <f t="shared" si="96"/>
        <v>15</v>
      </c>
      <c r="AD41" s="182">
        <f t="shared" si="97"/>
        <v>0</v>
      </c>
      <c r="AE41" s="182">
        <f t="shared" si="98"/>
        <v>0</v>
      </c>
      <c r="AF41" s="182">
        <f t="shared" si="99"/>
        <v>595</v>
      </c>
      <c r="AG41" s="179">
        <v>5</v>
      </c>
      <c r="AH41" s="179"/>
      <c r="AI41" s="179"/>
      <c r="AJ41" s="179">
        <v>200</v>
      </c>
      <c r="AK41" s="179"/>
      <c r="AL41" s="179"/>
      <c r="AM41" s="179">
        <v>5</v>
      </c>
      <c r="AN41" s="179"/>
      <c r="AO41" s="179"/>
      <c r="AP41" s="179">
        <v>191</v>
      </c>
      <c r="AQ41" s="179"/>
      <c r="AR41" s="179"/>
      <c r="AS41" s="179">
        <v>5</v>
      </c>
      <c r="AT41" s="179"/>
      <c r="AU41" s="179"/>
      <c r="AV41" s="179">
        <v>204</v>
      </c>
      <c r="AW41" s="179"/>
      <c r="AX41" s="179"/>
      <c r="AY41" s="181">
        <f t="shared" si="88"/>
        <v>42.75</v>
      </c>
      <c r="AZ41" s="179">
        <v>3</v>
      </c>
      <c r="BA41" s="179">
        <f t="shared" si="89"/>
        <v>33.75</v>
      </c>
      <c r="BB41" s="179">
        <v>1</v>
      </c>
      <c r="BC41" s="186">
        <v>5</v>
      </c>
      <c r="BD41" s="226">
        <f t="shared" si="90"/>
        <v>-3.75</v>
      </c>
      <c r="BE41" s="179">
        <f t="shared" si="91"/>
        <v>0</v>
      </c>
      <c r="BF41" s="179">
        <f t="shared" si="92"/>
        <v>-1.75</v>
      </c>
      <c r="BG41" s="179">
        <f t="shared" si="93"/>
        <v>0</v>
      </c>
      <c r="BH41" s="179">
        <f t="shared" si="78"/>
        <v>-2</v>
      </c>
    </row>
    <row r="42" spans="1:60" s="133" customFormat="1" ht="30" customHeight="1" x14ac:dyDescent="0.25">
      <c r="A42" s="177">
        <v>6</v>
      </c>
      <c r="B42" s="203" t="s">
        <v>287</v>
      </c>
      <c r="C42" s="223">
        <f t="shared" si="94"/>
        <v>16</v>
      </c>
      <c r="D42" s="223">
        <f t="shared" si="95"/>
        <v>547</v>
      </c>
      <c r="E42" s="180">
        <v>6</v>
      </c>
      <c r="F42" s="180">
        <v>221</v>
      </c>
      <c r="G42" s="180">
        <v>6</v>
      </c>
      <c r="H42" s="180">
        <v>184</v>
      </c>
      <c r="I42" s="180">
        <v>4</v>
      </c>
      <c r="J42" s="180">
        <v>142</v>
      </c>
      <c r="K42" s="183">
        <f t="shared" si="60"/>
        <v>51</v>
      </c>
      <c r="L42" s="180">
        <v>3</v>
      </c>
      <c r="M42" s="180">
        <v>38</v>
      </c>
      <c r="N42" s="180">
        <v>1</v>
      </c>
      <c r="O42" s="186">
        <v>9</v>
      </c>
      <c r="P42" s="186">
        <v>4</v>
      </c>
      <c r="Q42" s="186">
        <v>1</v>
      </c>
      <c r="R42" s="186">
        <v>4</v>
      </c>
      <c r="S42" s="186">
        <v>3</v>
      </c>
      <c r="T42" s="183">
        <f t="shared" si="61"/>
        <v>48</v>
      </c>
      <c r="U42" s="180">
        <v>3</v>
      </c>
      <c r="V42" s="204">
        <v>36</v>
      </c>
      <c r="W42" s="180">
        <v>1</v>
      </c>
      <c r="X42" s="186">
        <v>8</v>
      </c>
      <c r="Y42" s="186">
        <v>3</v>
      </c>
      <c r="Z42" s="186">
        <v>1</v>
      </c>
      <c r="AA42" s="186">
        <v>4</v>
      </c>
      <c r="AB42" s="186">
        <v>3</v>
      </c>
      <c r="AC42" s="182">
        <f t="shared" si="96"/>
        <v>0</v>
      </c>
      <c r="AD42" s="182">
        <f t="shared" si="97"/>
        <v>16</v>
      </c>
      <c r="AE42" s="182">
        <f t="shared" si="98"/>
        <v>0</v>
      </c>
      <c r="AF42" s="182">
        <f t="shared" si="99"/>
        <v>550</v>
      </c>
      <c r="AG42" s="180"/>
      <c r="AH42" s="180">
        <v>4</v>
      </c>
      <c r="AI42" s="180"/>
      <c r="AJ42" s="207"/>
      <c r="AK42" s="180">
        <v>145</v>
      </c>
      <c r="AL42" s="180"/>
      <c r="AM42" s="180"/>
      <c r="AN42" s="180">
        <v>6</v>
      </c>
      <c r="AO42" s="207"/>
      <c r="AP42" s="180"/>
      <c r="AQ42" s="180">
        <v>221</v>
      </c>
      <c r="AR42" s="180"/>
      <c r="AS42" s="180"/>
      <c r="AT42" s="180">
        <v>6</v>
      </c>
      <c r="AU42" s="180"/>
      <c r="AV42" s="180"/>
      <c r="AW42" s="180">
        <v>184</v>
      </c>
      <c r="AX42" s="180"/>
      <c r="AY42" s="181">
        <f t="shared" si="88"/>
        <v>53.4</v>
      </c>
      <c r="AZ42" s="180">
        <v>3</v>
      </c>
      <c r="BA42" s="180">
        <f>((AH42+AN42+AT42)*2.4)</f>
        <v>38.4</v>
      </c>
      <c r="BB42" s="179">
        <v>1</v>
      </c>
      <c r="BC42" s="186">
        <v>11</v>
      </c>
      <c r="BD42" s="227">
        <f t="shared" si="90"/>
        <v>-2.3999999999999986</v>
      </c>
      <c r="BE42" s="179">
        <f t="shared" si="91"/>
        <v>0</v>
      </c>
      <c r="BF42" s="179">
        <f t="shared" si="92"/>
        <v>-0.39999999999999858</v>
      </c>
      <c r="BG42" s="179">
        <f t="shared" si="93"/>
        <v>0</v>
      </c>
      <c r="BH42" s="179">
        <f t="shared" si="78"/>
        <v>-2</v>
      </c>
    </row>
    <row r="43" spans="1:60" s="131" customFormat="1" ht="34.9" customHeight="1" x14ac:dyDescent="0.25">
      <c r="A43" s="206">
        <v>7</v>
      </c>
      <c r="B43" s="178" t="s">
        <v>264</v>
      </c>
      <c r="C43" s="223">
        <f t="shared" si="94"/>
        <v>10</v>
      </c>
      <c r="D43" s="223">
        <f t="shared" si="95"/>
        <v>371</v>
      </c>
      <c r="E43" s="179">
        <v>4</v>
      </c>
      <c r="F43" s="179">
        <v>148</v>
      </c>
      <c r="G43" s="179">
        <v>3</v>
      </c>
      <c r="H43" s="179">
        <v>120</v>
      </c>
      <c r="I43" s="179">
        <v>3</v>
      </c>
      <c r="J43" s="179">
        <v>103</v>
      </c>
      <c r="K43" s="181">
        <f t="shared" si="60"/>
        <v>29</v>
      </c>
      <c r="L43" s="179">
        <v>3</v>
      </c>
      <c r="M43" s="179">
        <v>22</v>
      </c>
      <c r="N43" s="179">
        <v>1</v>
      </c>
      <c r="O43" s="182">
        <v>3</v>
      </c>
      <c r="P43" s="186">
        <v>2</v>
      </c>
      <c r="Q43" s="182"/>
      <c r="R43" s="182">
        <v>1</v>
      </c>
      <c r="S43" s="182"/>
      <c r="T43" s="183">
        <f t="shared" si="61"/>
        <v>23</v>
      </c>
      <c r="U43" s="179">
        <v>3</v>
      </c>
      <c r="V43" s="179">
        <v>17</v>
      </c>
      <c r="W43" s="179">
        <v>1</v>
      </c>
      <c r="X43" s="182">
        <v>2</v>
      </c>
      <c r="Y43" s="186">
        <v>1</v>
      </c>
      <c r="Z43" s="182"/>
      <c r="AA43" s="182">
        <v>1</v>
      </c>
      <c r="AB43" s="182"/>
      <c r="AC43" s="182">
        <f t="shared" si="96"/>
        <v>10</v>
      </c>
      <c r="AD43" s="182">
        <f t="shared" si="97"/>
        <v>0</v>
      </c>
      <c r="AE43" s="182">
        <f t="shared" si="98"/>
        <v>0</v>
      </c>
      <c r="AF43" s="182">
        <f t="shared" si="99"/>
        <v>398</v>
      </c>
      <c r="AG43" s="179">
        <v>3</v>
      </c>
      <c r="AH43" s="179"/>
      <c r="AI43" s="179"/>
      <c r="AJ43" s="179">
        <v>130</v>
      </c>
      <c r="AK43" s="179"/>
      <c r="AL43" s="179"/>
      <c r="AM43" s="179">
        <v>4</v>
      </c>
      <c r="AN43" s="179"/>
      <c r="AO43" s="179"/>
      <c r="AP43" s="179">
        <v>148</v>
      </c>
      <c r="AQ43" s="179"/>
      <c r="AR43" s="179"/>
      <c r="AS43" s="179">
        <v>3</v>
      </c>
      <c r="AT43" s="179"/>
      <c r="AU43" s="179"/>
      <c r="AV43" s="179">
        <v>120</v>
      </c>
      <c r="AW43" s="179"/>
      <c r="AX43" s="179"/>
      <c r="AY43" s="181">
        <f t="shared" si="88"/>
        <v>31.5</v>
      </c>
      <c r="AZ43" s="179">
        <v>3</v>
      </c>
      <c r="BA43" s="179">
        <f t="shared" si="89"/>
        <v>22.5</v>
      </c>
      <c r="BB43" s="179">
        <v>1</v>
      </c>
      <c r="BC43" s="186">
        <v>5</v>
      </c>
      <c r="BD43" s="226">
        <f t="shared" si="90"/>
        <v>-2.5</v>
      </c>
      <c r="BE43" s="179">
        <f t="shared" si="91"/>
        <v>0</v>
      </c>
      <c r="BF43" s="179">
        <f t="shared" si="92"/>
        <v>-0.5</v>
      </c>
      <c r="BG43" s="179">
        <f t="shared" si="93"/>
        <v>0</v>
      </c>
      <c r="BH43" s="179">
        <f t="shared" si="78"/>
        <v>-2</v>
      </c>
    </row>
    <row r="44" spans="1:60" s="131" customFormat="1" ht="30" customHeight="1" x14ac:dyDescent="0.25">
      <c r="A44" s="177">
        <v>8</v>
      </c>
      <c r="B44" s="178" t="s">
        <v>266</v>
      </c>
      <c r="C44" s="223">
        <f t="shared" si="94"/>
        <v>6</v>
      </c>
      <c r="D44" s="223">
        <f t="shared" si="95"/>
        <v>206</v>
      </c>
      <c r="E44" s="179">
        <v>2</v>
      </c>
      <c r="F44" s="179">
        <v>68</v>
      </c>
      <c r="G44" s="179">
        <v>2</v>
      </c>
      <c r="H44" s="179">
        <v>70</v>
      </c>
      <c r="I44" s="179">
        <v>2</v>
      </c>
      <c r="J44" s="179">
        <v>68</v>
      </c>
      <c r="K44" s="181">
        <f t="shared" si="60"/>
        <v>23</v>
      </c>
      <c r="L44" s="179">
        <v>3</v>
      </c>
      <c r="M44" s="179">
        <v>15</v>
      </c>
      <c r="N44" s="179">
        <v>1</v>
      </c>
      <c r="O44" s="182">
        <v>4</v>
      </c>
      <c r="P44" s="186">
        <v>2</v>
      </c>
      <c r="Q44" s="182"/>
      <c r="R44" s="182">
        <v>2</v>
      </c>
      <c r="S44" s="182">
        <v>2</v>
      </c>
      <c r="T44" s="183">
        <f t="shared" si="61"/>
        <v>19</v>
      </c>
      <c r="U44" s="179">
        <v>3</v>
      </c>
      <c r="V44" s="184">
        <v>13</v>
      </c>
      <c r="W44" s="179">
        <v>1</v>
      </c>
      <c r="X44" s="185">
        <v>2</v>
      </c>
      <c r="Y44" s="205">
        <v>1</v>
      </c>
      <c r="Z44" s="185"/>
      <c r="AA44" s="185">
        <v>1</v>
      </c>
      <c r="AB44" s="182">
        <v>2</v>
      </c>
      <c r="AC44" s="182">
        <f t="shared" si="96"/>
        <v>0</v>
      </c>
      <c r="AD44" s="182">
        <f t="shared" si="97"/>
        <v>6</v>
      </c>
      <c r="AE44" s="182">
        <f t="shared" si="98"/>
        <v>0</v>
      </c>
      <c r="AF44" s="182">
        <f t="shared" si="99"/>
        <v>210</v>
      </c>
      <c r="AG44" s="179"/>
      <c r="AH44" s="179">
        <v>2</v>
      </c>
      <c r="AI44" s="179"/>
      <c r="AJ44" s="179"/>
      <c r="AK44" s="179">
        <v>70</v>
      </c>
      <c r="AL44" s="179"/>
      <c r="AM44" s="179"/>
      <c r="AN44" s="179">
        <v>2</v>
      </c>
      <c r="AO44" s="179"/>
      <c r="AP44" s="179"/>
      <c r="AQ44" s="179">
        <v>70</v>
      </c>
      <c r="AR44" s="179"/>
      <c r="AS44" s="179"/>
      <c r="AT44" s="179">
        <v>2</v>
      </c>
      <c r="AU44" s="179"/>
      <c r="AV44" s="179"/>
      <c r="AW44" s="179">
        <v>70</v>
      </c>
      <c r="AX44" s="179"/>
      <c r="AY44" s="181">
        <f t="shared" si="88"/>
        <v>29.4</v>
      </c>
      <c r="AZ44" s="179">
        <v>3</v>
      </c>
      <c r="BA44" s="179">
        <f t="shared" ref="BA44:BA48" si="100">((AH44+AN44+AT44)*2.4)</f>
        <v>14.399999999999999</v>
      </c>
      <c r="BB44" s="179">
        <v>1</v>
      </c>
      <c r="BC44" s="186">
        <v>11</v>
      </c>
      <c r="BD44" s="226">
        <f t="shared" si="90"/>
        <v>-6.3999999999999986</v>
      </c>
      <c r="BE44" s="179">
        <f t="shared" si="91"/>
        <v>0</v>
      </c>
      <c r="BF44" s="179">
        <f t="shared" si="92"/>
        <v>0.60000000000000142</v>
      </c>
      <c r="BG44" s="179">
        <f t="shared" si="93"/>
        <v>0</v>
      </c>
      <c r="BH44" s="179">
        <f t="shared" si="78"/>
        <v>-7</v>
      </c>
    </row>
    <row r="45" spans="1:60" s="131" customFormat="1" ht="46.5" customHeight="1" x14ac:dyDescent="0.25">
      <c r="A45" s="206">
        <v>9</v>
      </c>
      <c r="B45" s="208" t="s">
        <v>293</v>
      </c>
      <c r="C45" s="223">
        <f t="shared" si="94"/>
        <v>4</v>
      </c>
      <c r="D45" s="223">
        <f t="shared" si="95"/>
        <v>140</v>
      </c>
      <c r="E45" s="179">
        <v>2</v>
      </c>
      <c r="F45" s="179">
        <v>70</v>
      </c>
      <c r="G45" s="179">
        <v>2</v>
      </c>
      <c r="H45" s="179">
        <v>70</v>
      </c>
      <c r="I45" s="179"/>
      <c r="J45" s="179"/>
      <c r="K45" s="181">
        <f t="shared" si="60"/>
        <v>17</v>
      </c>
      <c r="L45" s="179">
        <v>3</v>
      </c>
      <c r="M45" s="179">
        <v>9</v>
      </c>
      <c r="N45" s="179">
        <v>1</v>
      </c>
      <c r="O45" s="182">
        <v>4</v>
      </c>
      <c r="P45" s="186">
        <v>2</v>
      </c>
      <c r="Q45" s="182"/>
      <c r="R45" s="182">
        <v>2</v>
      </c>
      <c r="S45" s="182">
        <v>7</v>
      </c>
      <c r="T45" s="183">
        <f t="shared" si="61"/>
        <v>14</v>
      </c>
      <c r="U45" s="179">
        <v>2</v>
      </c>
      <c r="V45" s="184">
        <v>8</v>
      </c>
      <c r="W45" s="179">
        <v>1</v>
      </c>
      <c r="X45" s="185">
        <v>3</v>
      </c>
      <c r="Y45" s="205">
        <v>1</v>
      </c>
      <c r="Z45" s="185"/>
      <c r="AA45" s="185">
        <v>2</v>
      </c>
      <c r="AB45" s="182">
        <v>7</v>
      </c>
      <c r="AC45" s="182">
        <f t="shared" si="96"/>
        <v>0</v>
      </c>
      <c r="AD45" s="182">
        <f t="shared" si="97"/>
        <v>6</v>
      </c>
      <c r="AE45" s="182">
        <f t="shared" si="98"/>
        <v>0</v>
      </c>
      <c r="AF45" s="182">
        <f t="shared" si="99"/>
        <v>210</v>
      </c>
      <c r="AG45" s="179"/>
      <c r="AH45" s="179">
        <v>2</v>
      </c>
      <c r="AI45" s="179"/>
      <c r="AJ45" s="179"/>
      <c r="AK45" s="179">
        <v>70</v>
      </c>
      <c r="AL45" s="179"/>
      <c r="AM45" s="179"/>
      <c r="AN45" s="179">
        <v>2</v>
      </c>
      <c r="AO45" s="179"/>
      <c r="AP45" s="179"/>
      <c r="AQ45" s="179">
        <v>70</v>
      </c>
      <c r="AR45" s="179"/>
      <c r="AS45" s="179"/>
      <c r="AT45" s="179">
        <v>2</v>
      </c>
      <c r="AU45" s="179"/>
      <c r="AV45" s="179"/>
      <c r="AW45" s="179">
        <v>70</v>
      </c>
      <c r="AX45" s="179"/>
      <c r="AY45" s="181">
        <f t="shared" si="88"/>
        <v>29.4</v>
      </c>
      <c r="AZ45" s="179">
        <v>3</v>
      </c>
      <c r="BA45" s="179">
        <f t="shared" si="100"/>
        <v>14.399999999999999</v>
      </c>
      <c r="BB45" s="179">
        <v>1</v>
      </c>
      <c r="BC45" s="186">
        <v>11</v>
      </c>
      <c r="BD45" s="226">
        <f t="shared" si="90"/>
        <v>-12.399999999999999</v>
      </c>
      <c r="BE45" s="179">
        <f t="shared" si="91"/>
        <v>0</v>
      </c>
      <c r="BF45" s="179">
        <f t="shared" si="92"/>
        <v>-5.3999999999999986</v>
      </c>
      <c r="BG45" s="179">
        <f t="shared" si="93"/>
        <v>0</v>
      </c>
      <c r="BH45" s="179">
        <f t="shared" si="78"/>
        <v>-7</v>
      </c>
    </row>
    <row r="46" spans="1:60" s="131" customFormat="1" ht="43.5" customHeight="1" x14ac:dyDescent="0.25">
      <c r="A46" s="177">
        <v>10</v>
      </c>
      <c r="B46" s="178" t="s">
        <v>294</v>
      </c>
      <c r="C46" s="223">
        <f t="shared" si="94"/>
        <v>4</v>
      </c>
      <c r="D46" s="223">
        <f t="shared" si="95"/>
        <v>132</v>
      </c>
      <c r="E46" s="179">
        <v>2</v>
      </c>
      <c r="F46" s="179">
        <v>70</v>
      </c>
      <c r="G46" s="179">
        <v>2</v>
      </c>
      <c r="H46" s="179">
        <v>62</v>
      </c>
      <c r="I46" s="179"/>
      <c r="J46" s="179"/>
      <c r="K46" s="181">
        <f t="shared" si="60"/>
        <v>17</v>
      </c>
      <c r="L46" s="179">
        <v>3</v>
      </c>
      <c r="M46" s="179">
        <v>10</v>
      </c>
      <c r="N46" s="179">
        <v>1</v>
      </c>
      <c r="O46" s="182">
        <v>3</v>
      </c>
      <c r="P46" s="186">
        <v>1</v>
      </c>
      <c r="Q46" s="182"/>
      <c r="R46" s="182">
        <v>2</v>
      </c>
      <c r="S46" s="182">
        <v>4</v>
      </c>
      <c r="T46" s="183">
        <f t="shared" si="61"/>
        <v>12</v>
      </c>
      <c r="U46" s="179">
        <v>2</v>
      </c>
      <c r="V46" s="184">
        <v>6</v>
      </c>
      <c r="W46" s="179">
        <v>1</v>
      </c>
      <c r="X46" s="185">
        <v>3</v>
      </c>
      <c r="Y46" s="205">
        <v>1</v>
      </c>
      <c r="Z46" s="185"/>
      <c r="AA46" s="185">
        <v>2</v>
      </c>
      <c r="AB46" s="182">
        <v>4</v>
      </c>
      <c r="AC46" s="182">
        <f t="shared" si="96"/>
        <v>0</v>
      </c>
      <c r="AD46" s="182">
        <f t="shared" si="97"/>
        <v>6</v>
      </c>
      <c r="AE46" s="182">
        <f t="shared" si="98"/>
        <v>0</v>
      </c>
      <c r="AF46" s="182">
        <f t="shared" si="99"/>
        <v>202</v>
      </c>
      <c r="AG46" s="179"/>
      <c r="AH46" s="179">
        <v>2</v>
      </c>
      <c r="AI46" s="179"/>
      <c r="AJ46" s="179"/>
      <c r="AK46" s="179">
        <v>70</v>
      </c>
      <c r="AL46" s="179"/>
      <c r="AM46" s="179"/>
      <c r="AN46" s="179">
        <v>2</v>
      </c>
      <c r="AO46" s="179"/>
      <c r="AP46" s="179"/>
      <c r="AQ46" s="179">
        <v>70</v>
      </c>
      <c r="AR46" s="179"/>
      <c r="AS46" s="179"/>
      <c r="AT46" s="179">
        <v>2</v>
      </c>
      <c r="AU46" s="179"/>
      <c r="AV46" s="179"/>
      <c r="AW46" s="179">
        <v>62</v>
      </c>
      <c r="AX46" s="179"/>
      <c r="AY46" s="181">
        <f t="shared" si="88"/>
        <v>29.4</v>
      </c>
      <c r="AZ46" s="179">
        <v>3</v>
      </c>
      <c r="BA46" s="179">
        <f t="shared" si="100"/>
        <v>14.399999999999999</v>
      </c>
      <c r="BB46" s="179">
        <v>1</v>
      </c>
      <c r="BC46" s="186">
        <v>11</v>
      </c>
      <c r="BD46" s="226">
        <f t="shared" si="90"/>
        <v>-12.399999999999999</v>
      </c>
      <c r="BE46" s="179">
        <f t="shared" si="91"/>
        <v>0</v>
      </c>
      <c r="BF46" s="179">
        <f t="shared" si="92"/>
        <v>-4.3999999999999986</v>
      </c>
      <c r="BG46" s="179">
        <f t="shared" si="93"/>
        <v>0</v>
      </c>
      <c r="BH46" s="179">
        <f t="shared" si="78"/>
        <v>-8</v>
      </c>
    </row>
    <row r="47" spans="1:60" s="133" customFormat="1" ht="42.75" customHeight="1" x14ac:dyDescent="0.25">
      <c r="A47" s="206">
        <v>11</v>
      </c>
      <c r="B47" s="178" t="s">
        <v>295</v>
      </c>
      <c r="C47" s="223">
        <f t="shared" si="94"/>
        <v>4</v>
      </c>
      <c r="D47" s="223">
        <f t="shared" si="95"/>
        <v>129</v>
      </c>
      <c r="E47" s="180">
        <v>2</v>
      </c>
      <c r="F47" s="180">
        <v>70</v>
      </c>
      <c r="G47" s="180">
        <v>2</v>
      </c>
      <c r="H47" s="180">
        <v>59</v>
      </c>
      <c r="I47" s="180"/>
      <c r="J47" s="180"/>
      <c r="K47" s="181">
        <f t="shared" si="60"/>
        <v>17</v>
      </c>
      <c r="L47" s="180">
        <v>3</v>
      </c>
      <c r="M47" s="180">
        <v>9</v>
      </c>
      <c r="N47" s="180">
        <v>1</v>
      </c>
      <c r="O47" s="186">
        <v>4</v>
      </c>
      <c r="P47" s="186">
        <v>2</v>
      </c>
      <c r="Q47" s="186"/>
      <c r="R47" s="186">
        <v>2</v>
      </c>
      <c r="S47" s="186">
        <v>2</v>
      </c>
      <c r="T47" s="183">
        <f t="shared" si="61"/>
        <v>11</v>
      </c>
      <c r="U47" s="180">
        <v>3</v>
      </c>
      <c r="V47" s="180">
        <v>4</v>
      </c>
      <c r="W47" s="180">
        <v>1</v>
      </c>
      <c r="X47" s="186">
        <v>3</v>
      </c>
      <c r="Y47" s="186">
        <v>1</v>
      </c>
      <c r="Z47" s="186"/>
      <c r="AA47" s="186">
        <v>2</v>
      </c>
      <c r="AB47" s="186">
        <v>2</v>
      </c>
      <c r="AC47" s="182">
        <f t="shared" si="96"/>
        <v>0</v>
      </c>
      <c r="AD47" s="182">
        <f t="shared" si="97"/>
        <v>6</v>
      </c>
      <c r="AE47" s="182">
        <f t="shared" si="98"/>
        <v>0</v>
      </c>
      <c r="AF47" s="182">
        <f t="shared" si="99"/>
        <v>199</v>
      </c>
      <c r="AG47" s="179"/>
      <c r="AH47" s="179">
        <v>2</v>
      </c>
      <c r="AI47" s="179"/>
      <c r="AJ47" s="179"/>
      <c r="AK47" s="179">
        <v>70</v>
      </c>
      <c r="AL47" s="179"/>
      <c r="AM47" s="179"/>
      <c r="AN47" s="179">
        <v>2</v>
      </c>
      <c r="AO47" s="179"/>
      <c r="AP47" s="179"/>
      <c r="AQ47" s="179">
        <v>70</v>
      </c>
      <c r="AR47" s="179"/>
      <c r="AS47" s="179"/>
      <c r="AT47" s="179">
        <v>2</v>
      </c>
      <c r="AU47" s="179"/>
      <c r="AV47" s="179"/>
      <c r="AW47" s="179">
        <v>59</v>
      </c>
      <c r="AX47" s="179"/>
      <c r="AY47" s="181">
        <f t="shared" si="88"/>
        <v>29.4</v>
      </c>
      <c r="AZ47" s="180">
        <v>3</v>
      </c>
      <c r="BA47" s="179">
        <f t="shared" si="100"/>
        <v>14.399999999999999</v>
      </c>
      <c r="BB47" s="179">
        <v>1</v>
      </c>
      <c r="BC47" s="186">
        <v>11</v>
      </c>
      <c r="BD47" s="226">
        <f t="shared" si="90"/>
        <v>-12.399999999999999</v>
      </c>
      <c r="BE47" s="179">
        <f t="shared" si="91"/>
        <v>0</v>
      </c>
      <c r="BF47" s="179">
        <f t="shared" si="92"/>
        <v>-5.3999999999999986</v>
      </c>
      <c r="BG47" s="179">
        <f t="shared" si="93"/>
        <v>0</v>
      </c>
      <c r="BH47" s="179">
        <f t="shared" si="78"/>
        <v>-7</v>
      </c>
    </row>
    <row r="48" spans="1:60" s="131" customFormat="1" ht="43.5" customHeight="1" x14ac:dyDescent="0.25">
      <c r="A48" s="177">
        <v>12</v>
      </c>
      <c r="B48" s="208" t="s">
        <v>296</v>
      </c>
      <c r="C48" s="223">
        <f t="shared" si="94"/>
        <v>2</v>
      </c>
      <c r="D48" s="223">
        <f t="shared" si="95"/>
        <v>67</v>
      </c>
      <c r="E48" s="179">
        <v>2</v>
      </c>
      <c r="F48" s="179">
        <v>67</v>
      </c>
      <c r="G48" s="179"/>
      <c r="H48" s="179"/>
      <c r="I48" s="179"/>
      <c r="J48" s="179"/>
      <c r="K48" s="181">
        <f t="shared" si="60"/>
        <v>13</v>
      </c>
      <c r="L48" s="179">
        <v>3</v>
      </c>
      <c r="M48" s="179">
        <v>5</v>
      </c>
      <c r="N48" s="179">
        <v>1</v>
      </c>
      <c r="O48" s="182">
        <v>4</v>
      </c>
      <c r="P48" s="186">
        <v>2</v>
      </c>
      <c r="Q48" s="182"/>
      <c r="R48" s="182">
        <v>2</v>
      </c>
      <c r="S48" s="182">
        <v>3</v>
      </c>
      <c r="T48" s="183">
        <f t="shared" si="61"/>
        <v>7</v>
      </c>
      <c r="U48" s="179">
        <v>1</v>
      </c>
      <c r="V48" s="179">
        <v>3</v>
      </c>
      <c r="W48" s="179">
        <v>1</v>
      </c>
      <c r="X48" s="182">
        <v>2</v>
      </c>
      <c r="Y48" s="186">
        <v>1</v>
      </c>
      <c r="Z48" s="182"/>
      <c r="AA48" s="182">
        <v>1</v>
      </c>
      <c r="AB48" s="182">
        <v>3</v>
      </c>
      <c r="AC48" s="182">
        <f t="shared" si="96"/>
        <v>0</v>
      </c>
      <c r="AD48" s="182">
        <f t="shared" si="97"/>
        <v>4</v>
      </c>
      <c r="AE48" s="182">
        <f t="shared" si="98"/>
        <v>0</v>
      </c>
      <c r="AF48" s="182">
        <f t="shared" si="99"/>
        <v>140</v>
      </c>
      <c r="AG48" s="179"/>
      <c r="AH48" s="179">
        <v>2</v>
      </c>
      <c r="AI48" s="179"/>
      <c r="AJ48" s="179"/>
      <c r="AK48" s="179">
        <v>70</v>
      </c>
      <c r="AL48" s="179"/>
      <c r="AM48" s="179"/>
      <c r="AN48" s="179">
        <v>2</v>
      </c>
      <c r="AO48" s="179"/>
      <c r="AP48" s="179"/>
      <c r="AQ48" s="179">
        <v>70</v>
      </c>
      <c r="AR48" s="179"/>
      <c r="AS48" s="179"/>
      <c r="AT48" s="179"/>
      <c r="AU48" s="179"/>
      <c r="AV48" s="179"/>
      <c r="AW48" s="179"/>
      <c r="AX48" s="179"/>
      <c r="AY48" s="181">
        <f t="shared" si="88"/>
        <v>24.6</v>
      </c>
      <c r="AZ48" s="179">
        <v>3</v>
      </c>
      <c r="BA48" s="179">
        <f t="shared" si="100"/>
        <v>9.6</v>
      </c>
      <c r="BB48" s="179">
        <v>1</v>
      </c>
      <c r="BC48" s="186">
        <v>11</v>
      </c>
      <c r="BD48" s="226">
        <f t="shared" si="90"/>
        <v>-11.6</v>
      </c>
      <c r="BE48" s="179">
        <f t="shared" si="91"/>
        <v>0</v>
      </c>
      <c r="BF48" s="179">
        <f t="shared" si="92"/>
        <v>-4.5999999999999996</v>
      </c>
      <c r="BG48" s="179">
        <f t="shared" si="93"/>
        <v>0</v>
      </c>
      <c r="BH48" s="179">
        <f t="shared" si="78"/>
        <v>-7</v>
      </c>
    </row>
  </sheetData>
  <mergeCells count="74">
    <mergeCell ref="A2:BH2"/>
    <mergeCell ref="A3:BH3"/>
    <mergeCell ref="C6:D6"/>
    <mergeCell ref="C7:C10"/>
    <mergeCell ref="D7:D10"/>
    <mergeCell ref="AC6:AF6"/>
    <mergeCell ref="AF7:AF10"/>
    <mergeCell ref="AC7:AE7"/>
    <mergeCell ref="AC8:AC10"/>
    <mergeCell ref="AD8:AD10"/>
    <mergeCell ref="AE8:AE10"/>
    <mergeCell ref="E8:E10"/>
    <mergeCell ref="M8:M10"/>
    <mergeCell ref="F8:F10"/>
    <mergeCell ref="G8:G10"/>
    <mergeCell ref="H8:H10"/>
    <mergeCell ref="I8:I10"/>
    <mergeCell ref="L8:L10"/>
    <mergeCell ref="Y9:Y10"/>
    <mergeCell ref="Z9:Z10"/>
    <mergeCell ref="AA9:AA10"/>
    <mergeCell ref="AP8:AR8"/>
    <mergeCell ref="X8:X10"/>
    <mergeCell ref="O8:O10"/>
    <mergeCell ref="J8:J10"/>
    <mergeCell ref="U8:U10"/>
    <mergeCell ref="V8:V10"/>
    <mergeCell ref="P8:R8"/>
    <mergeCell ref="Q9:Q10"/>
    <mergeCell ref="R9:R10"/>
    <mergeCell ref="P9:P10"/>
    <mergeCell ref="Y8:AA8"/>
    <mergeCell ref="BH8:BH10"/>
    <mergeCell ref="AG6:AX6"/>
    <mergeCell ref="BD7:BD10"/>
    <mergeCell ref="AG8:AI8"/>
    <mergeCell ref="AJ8:AL8"/>
    <mergeCell ref="AM8:AO8"/>
    <mergeCell ref="BG8:BG10"/>
    <mergeCell ref="BE8:BE10"/>
    <mergeCell ref="BF8:BF10"/>
    <mergeCell ref="BC8:BC10"/>
    <mergeCell ref="AZ8:AZ10"/>
    <mergeCell ref="AS8:AU8"/>
    <mergeCell ref="AV8:AX8"/>
    <mergeCell ref="BA8:BA10"/>
    <mergeCell ref="AY7:AY10"/>
    <mergeCell ref="BB8:BB10"/>
    <mergeCell ref="A1:O1"/>
    <mergeCell ref="E6:J6"/>
    <mergeCell ref="K6:S6"/>
    <mergeCell ref="T6:AB6"/>
    <mergeCell ref="A5:A10"/>
    <mergeCell ref="B5:B10"/>
    <mergeCell ref="K7:K10"/>
    <mergeCell ref="S7:S10"/>
    <mergeCell ref="T7:T10"/>
    <mergeCell ref="AB7:AB10"/>
    <mergeCell ref="E7:F7"/>
    <mergeCell ref="G7:H7"/>
    <mergeCell ref="L7:R7"/>
    <mergeCell ref="I7:J7"/>
    <mergeCell ref="W8:W10"/>
    <mergeCell ref="N8:N10"/>
    <mergeCell ref="C5:AB5"/>
    <mergeCell ref="AC5:BH5"/>
    <mergeCell ref="U7:AA7"/>
    <mergeCell ref="AY6:BC6"/>
    <mergeCell ref="AZ7:BC7"/>
    <mergeCell ref="BE7:BH7"/>
    <mergeCell ref="BD6:BH6"/>
    <mergeCell ref="AG7:AL7"/>
    <mergeCell ref="AM7:AR7"/>
    <mergeCell ref="AS7:AX7"/>
  </mergeCells>
  <pageMargins left="0.23622047244094491" right="7.874015748031496E-2" top="0.52" bottom="0.28999999999999998" header="0.31496062992125984" footer="0.31496062992125984"/>
  <pageSetup paperSize="9" scale="79" fitToHeight="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PL 2A1</vt:lpstr>
      <vt:lpstr>PL 2A2</vt:lpstr>
      <vt:lpstr>B02 MN GV (2)</vt:lpstr>
      <vt:lpstr>PL 2B1</vt:lpstr>
      <vt:lpstr>PL 2B2</vt:lpstr>
      <vt:lpstr>Sheet2</vt:lpstr>
      <vt:lpstr>Sheet1</vt:lpstr>
      <vt:lpstr>PL 2C1</vt:lpstr>
      <vt:lpstr>PL 2C2</vt:lpstr>
      <vt:lpstr>PL 2D</vt:lpstr>
      <vt:lpstr>'PL 2B1'!Print_Area</vt:lpstr>
      <vt:lpstr>'PL 2B2'!Print_Area</vt:lpstr>
      <vt:lpstr>'PL 2C2'!Print_Area</vt:lpstr>
      <vt:lpstr>'PL 2A1'!Print_Titles</vt:lpstr>
      <vt:lpstr>'PL 2A2'!Print_Titles</vt:lpstr>
      <vt:lpstr>'PL 2B1'!Print_Titles</vt:lpstr>
      <vt:lpstr>'PL 2C1'!Print_Titles</vt:lpstr>
      <vt:lpstr>'PL 2C2'!Print_Titles</vt:lpstr>
      <vt:lpstr>'PL 2D'!Print_Titles</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Mr.Thanh</dc:creator>
  <cp:lastModifiedBy>Admin</cp:lastModifiedBy>
  <cp:lastPrinted>2023-08-31T07:23:02Z</cp:lastPrinted>
  <dcterms:created xsi:type="dcterms:W3CDTF">2013-09-19T06:28:45Z</dcterms:created>
  <dcterms:modified xsi:type="dcterms:W3CDTF">2023-08-31T09:22:46Z</dcterms:modified>
</cp:coreProperties>
</file>